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4855" windowHeight="11940" activeTab="8"/>
  </bookViews>
  <sheets>
    <sheet name="БД" sheetId="1" r:id="rId1"/>
    <sheet name="Июнь 2022" sheetId="2" state="hidden" r:id="rId2"/>
    <sheet name="Июль 2022" sheetId="3" state="hidden" r:id="rId3"/>
    <sheet name="Август 2022" sheetId="4" state="hidden" r:id="rId4"/>
    <sheet name="Сентябрь 2022" sheetId="5" state="hidden" r:id="rId5"/>
    <sheet name="Октябрь 2022" sheetId="6" state="hidden" r:id="rId6"/>
    <sheet name="Ноябрь 2022" sheetId="7" r:id="rId7"/>
    <sheet name="Декабрь 2022" sheetId="8" r:id="rId8"/>
    <sheet name="Январь 2023" sheetId="9" r:id="rId9"/>
    <sheet name="Февраль 2023" sheetId="10" r:id="rId10"/>
    <sheet name="Март 2023" sheetId="11" state="hidden" r:id="rId11"/>
    <sheet name="Апрель 2023" sheetId="12" state="hidden" r:id="rId12"/>
    <sheet name="Май 2023" sheetId="13" state="hidden" r:id="rId13"/>
    <sheet name="Июнь 2023" sheetId="14" state="hidden" r:id="rId14"/>
    <sheet name="Июль 2023" sheetId="15" state="hidden" r:id="rId15"/>
    <sheet name="Август 2023" sheetId="16" state="hidden" r:id="rId16"/>
    <sheet name="Сентябрь 2023" sheetId="17" state="hidden" r:id="rId17"/>
    <sheet name="Октябрь 2023" sheetId="18" state="hidden" r:id="rId18"/>
    <sheet name="Ноябрь 2023" sheetId="19" state="hidden" r:id="rId19"/>
    <sheet name="Декабрь 2023" sheetId="20" state="hidden" r:id="rId20"/>
    <sheet name="Январь 2024" sheetId="21" state="hidden" r:id="rId21"/>
    <sheet name="Февраль 2024" sheetId="22" state="hidden" r:id="rId22"/>
    <sheet name="Март 2024" sheetId="23" state="hidden" r:id="rId23"/>
    <sheet name="Апрель 2024" sheetId="24" state="hidden" r:id="rId24"/>
    <sheet name="Май 2024" sheetId="25" state="hidden" r:id="rId25"/>
    <sheet name="Июнь 2024" sheetId="26" state="hidden" r:id="rId26"/>
    <sheet name="Июль 2024" sheetId="27" state="hidden" r:id="rId27"/>
    <sheet name="Август 2024" sheetId="28" state="hidden" r:id="rId28"/>
    <sheet name="Сентябрь 2024" sheetId="29" state="hidden" r:id="rId29"/>
  </sheets>
  <calcPr calcId="162913"/>
</workbook>
</file>

<file path=xl/calcChain.xml><?xml version="1.0" encoding="utf-8"?>
<calcChain xmlns="http://schemas.openxmlformats.org/spreadsheetml/2006/main">
  <c r="AL258" i="29" l="1"/>
  <c r="AK258" i="29"/>
  <c r="AJ258" i="29"/>
  <c r="H258" i="29"/>
  <c r="G258" i="29"/>
  <c r="A258" i="29"/>
  <c r="AL257" i="29"/>
  <c r="AK257" i="29"/>
  <c r="AJ257" i="29"/>
  <c r="H257" i="29"/>
  <c r="G257" i="29"/>
  <c r="A257" i="29"/>
  <c r="AL256" i="29"/>
  <c r="AK256" i="29"/>
  <c r="AJ256" i="29"/>
  <c r="H256" i="29"/>
  <c r="G256" i="29"/>
  <c r="A256" i="29"/>
  <c r="AL255" i="29"/>
  <c r="AK255" i="29"/>
  <c r="AJ255" i="29"/>
  <c r="H255" i="29"/>
  <c r="G255" i="29"/>
  <c r="A255" i="29"/>
  <c r="AL254" i="29"/>
  <c r="AK254" i="29"/>
  <c r="AJ254" i="29"/>
  <c r="H254" i="29"/>
  <c r="G254" i="29"/>
  <c r="A254" i="29"/>
  <c r="AL253" i="29"/>
  <c r="AK253" i="29"/>
  <c r="AJ253" i="29"/>
  <c r="H253" i="29"/>
  <c r="G253" i="29"/>
  <c r="A253" i="29"/>
  <c r="AL252" i="29"/>
  <c r="AK252" i="29"/>
  <c r="AJ252" i="29"/>
  <c r="H252" i="29"/>
  <c r="G252" i="29"/>
  <c r="A252" i="29"/>
  <c r="AL251" i="29"/>
  <c r="AK251" i="29"/>
  <c r="AJ251" i="29"/>
  <c r="H251" i="29"/>
  <c r="G251" i="29"/>
  <c r="A251" i="29"/>
  <c r="AL250" i="29"/>
  <c r="AK250" i="29"/>
  <c r="AJ250" i="29"/>
  <c r="H250" i="29"/>
  <c r="G250" i="29"/>
  <c r="A250" i="29"/>
  <c r="AL249" i="29"/>
  <c r="AK249" i="29"/>
  <c r="AJ249" i="29"/>
  <c r="H249" i="29"/>
  <c r="G249" i="29"/>
  <c r="A249" i="29"/>
  <c r="AL248" i="29"/>
  <c r="AK248" i="29"/>
  <c r="AJ248" i="29"/>
  <c r="H248" i="29"/>
  <c r="G248" i="29"/>
  <c r="A248" i="29"/>
  <c r="AL247" i="29"/>
  <c r="AK247" i="29"/>
  <c r="AJ247" i="29"/>
  <c r="H247" i="29"/>
  <c r="G247" i="29"/>
  <c r="A247" i="29"/>
  <c r="AL246" i="29"/>
  <c r="AK246" i="29"/>
  <c r="AJ246" i="29"/>
  <c r="H246" i="29"/>
  <c r="G246" i="29"/>
  <c r="A246" i="29"/>
  <c r="AL245" i="29"/>
  <c r="AK245" i="29"/>
  <c r="AJ245" i="29"/>
  <c r="H245" i="29"/>
  <c r="G245" i="29"/>
  <c r="A245" i="29"/>
  <c r="AL244" i="29"/>
  <c r="AK244" i="29"/>
  <c r="AJ244" i="29"/>
  <c r="H244" i="29"/>
  <c r="G244" i="29"/>
  <c r="A244" i="29"/>
  <c r="AL243" i="29"/>
  <c r="AK243" i="29"/>
  <c r="AJ243" i="29"/>
  <c r="H243" i="29"/>
  <c r="G243" i="29"/>
  <c r="A243" i="29"/>
  <c r="AL242" i="29"/>
  <c r="AK242" i="29"/>
  <c r="AJ242" i="29"/>
  <c r="H242" i="29"/>
  <c r="G242" i="29"/>
  <c r="A242" i="29"/>
  <c r="AL241" i="29"/>
  <c r="AK241" i="29"/>
  <c r="AJ241" i="29"/>
  <c r="H241" i="29"/>
  <c r="G241" i="29"/>
  <c r="A241" i="29"/>
  <c r="AL240" i="29"/>
  <c r="AK240" i="29"/>
  <c r="AJ240" i="29"/>
  <c r="H240" i="29"/>
  <c r="G240" i="29"/>
  <c r="A240" i="29"/>
  <c r="AL239" i="29"/>
  <c r="AK239" i="29"/>
  <c r="AJ239" i="29"/>
  <c r="H239" i="29"/>
  <c r="G239" i="29"/>
  <c r="A239" i="29"/>
  <c r="AL238" i="29"/>
  <c r="AK238" i="29"/>
  <c r="AJ238" i="29"/>
  <c r="H238" i="29"/>
  <c r="G238" i="29"/>
  <c r="A238" i="29"/>
  <c r="AL237" i="29"/>
  <c r="AK237" i="29"/>
  <c r="AJ237" i="29"/>
  <c r="H237" i="29"/>
  <c r="G237" i="29"/>
  <c r="A237" i="29"/>
  <c r="AL236" i="29"/>
  <c r="AK236" i="29"/>
  <c r="AJ236" i="29"/>
  <c r="H236" i="29"/>
  <c r="G236" i="29"/>
  <c r="A236" i="29"/>
  <c r="AL235" i="29"/>
  <c r="AK235" i="29"/>
  <c r="AJ235" i="29"/>
  <c r="H235" i="29"/>
  <c r="G235" i="29"/>
  <c r="A235" i="29"/>
  <c r="AL234" i="29"/>
  <c r="AK234" i="29"/>
  <c r="AJ234" i="29"/>
  <c r="H234" i="29"/>
  <c r="G234" i="29"/>
  <c r="A234" i="29"/>
  <c r="AL233" i="29"/>
  <c r="AK233" i="29"/>
  <c r="AJ233" i="29"/>
  <c r="H233" i="29"/>
  <c r="G233" i="29"/>
  <c r="A233" i="29"/>
  <c r="AL232" i="29"/>
  <c r="AK232" i="29"/>
  <c r="AJ232" i="29"/>
  <c r="H232" i="29"/>
  <c r="G232" i="29"/>
  <c r="A232" i="29"/>
  <c r="AL231" i="29"/>
  <c r="AK231" i="29"/>
  <c r="AJ231" i="29"/>
  <c r="H231" i="29"/>
  <c r="G231" i="29"/>
  <c r="A231" i="29"/>
  <c r="AL230" i="29"/>
  <c r="AK230" i="29"/>
  <c r="AJ230" i="29"/>
  <c r="H230" i="29"/>
  <c r="G230" i="29"/>
  <c r="A230" i="29"/>
  <c r="AL229" i="29"/>
  <c r="AK229" i="29"/>
  <c r="AJ229" i="29"/>
  <c r="H229" i="29"/>
  <c r="G229" i="29"/>
  <c r="A229" i="29"/>
  <c r="AL228" i="29"/>
  <c r="AK228" i="29"/>
  <c r="AJ228" i="29"/>
  <c r="H228" i="29"/>
  <c r="G228" i="29"/>
  <c r="A228" i="29"/>
  <c r="AL227" i="29"/>
  <c r="AK227" i="29"/>
  <c r="AJ227" i="29"/>
  <c r="H227" i="29"/>
  <c r="G227" i="29"/>
  <c r="A227" i="29"/>
  <c r="AL226" i="29"/>
  <c r="AK226" i="29"/>
  <c r="AJ226" i="29"/>
  <c r="H226" i="29"/>
  <c r="G226" i="29"/>
  <c r="A226" i="29"/>
  <c r="AL225" i="29"/>
  <c r="AK225" i="29"/>
  <c r="AJ225" i="29"/>
  <c r="H225" i="29"/>
  <c r="G225" i="29"/>
  <c r="A225" i="29"/>
  <c r="AL224" i="29"/>
  <c r="AK224" i="29"/>
  <c r="AJ224" i="29"/>
  <c r="H224" i="29"/>
  <c r="G224" i="29"/>
  <c r="A224" i="29"/>
  <c r="AL223" i="29"/>
  <c r="AK223" i="29"/>
  <c r="AJ223" i="29"/>
  <c r="H223" i="29"/>
  <c r="G223" i="29"/>
  <c r="A223" i="29"/>
  <c r="AL222" i="29"/>
  <c r="AK222" i="29"/>
  <c r="AJ222" i="29"/>
  <c r="H222" i="29"/>
  <c r="G222" i="29"/>
  <c r="A222" i="29"/>
  <c r="AL221" i="29"/>
  <c r="AK221" i="29"/>
  <c r="AJ221" i="29"/>
  <c r="H221" i="29"/>
  <c r="G221" i="29"/>
  <c r="A221" i="29"/>
  <c r="AL220" i="29"/>
  <c r="AK220" i="29"/>
  <c r="AJ220" i="29"/>
  <c r="H220" i="29"/>
  <c r="G220" i="29"/>
  <c r="A220" i="29"/>
  <c r="AL219" i="29"/>
  <c r="AK219" i="29"/>
  <c r="AJ219" i="29"/>
  <c r="H219" i="29"/>
  <c r="G219" i="29"/>
  <c r="A219" i="29"/>
  <c r="AL218" i="29"/>
  <c r="AK218" i="29"/>
  <c r="AJ218" i="29"/>
  <c r="H218" i="29"/>
  <c r="G218" i="29"/>
  <c r="A218" i="29"/>
  <c r="AL217" i="29"/>
  <c r="AK217" i="29"/>
  <c r="AJ217" i="29"/>
  <c r="H217" i="29"/>
  <c r="G217" i="29"/>
  <c r="A217" i="29"/>
  <c r="AL216" i="29"/>
  <c r="AK216" i="29"/>
  <c r="AJ216" i="29"/>
  <c r="H216" i="29"/>
  <c r="G216" i="29"/>
  <c r="A216" i="29"/>
  <c r="AL215" i="29"/>
  <c r="AK215" i="29"/>
  <c r="AJ215" i="29"/>
  <c r="H215" i="29"/>
  <c r="G215" i="29"/>
  <c r="A215" i="29"/>
  <c r="AL214" i="29"/>
  <c r="AK214" i="29"/>
  <c r="AJ214" i="29"/>
  <c r="H214" i="29"/>
  <c r="G214" i="29"/>
  <c r="A214" i="29"/>
  <c r="AL213" i="29"/>
  <c r="AK213" i="29"/>
  <c r="AJ213" i="29"/>
  <c r="H213" i="29"/>
  <c r="G213" i="29"/>
  <c r="A213" i="29"/>
  <c r="AL212" i="29"/>
  <c r="AK212" i="29"/>
  <c r="AJ212" i="29"/>
  <c r="H212" i="29"/>
  <c r="G212" i="29"/>
  <c r="A212" i="29"/>
  <c r="AL211" i="29"/>
  <c r="AK211" i="29"/>
  <c r="AJ211" i="29"/>
  <c r="H211" i="29"/>
  <c r="G211" i="29"/>
  <c r="A211" i="29"/>
  <c r="AL210" i="29"/>
  <c r="AK210" i="29"/>
  <c r="AJ210" i="29"/>
  <c r="H210" i="29"/>
  <c r="G210" i="29"/>
  <c r="A210" i="29"/>
  <c r="AL209" i="29"/>
  <c r="AK209" i="29"/>
  <c r="AJ209" i="29"/>
  <c r="H209" i="29"/>
  <c r="G209" i="29"/>
  <c r="A209" i="29"/>
  <c r="AL208" i="29"/>
  <c r="AK208" i="29"/>
  <c r="AJ208" i="29"/>
  <c r="H208" i="29"/>
  <c r="G208" i="29"/>
  <c r="A208" i="29"/>
  <c r="AL207" i="29"/>
  <c r="AK207" i="29"/>
  <c r="AJ207" i="29"/>
  <c r="H207" i="29"/>
  <c r="G207" i="29"/>
  <c r="A207" i="29"/>
  <c r="AL206" i="29"/>
  <c r="AK206" i="29"/>
  <c r="AJ206" i="29"/>
  <c r="H206" i="29"/>
  <c r="G206" i="29"/>
  <c r="A206" i="29"/>
  <c r="AL205" i="29"/>
  <c r="AK205" i="29"/>
  <c r="AJ205" i="29"/>
  <c r="H205" i="29"/>
  <c r="G205" i="29"/>
  <c r="A205" i="29"/>
  <c r="AL204" i="29"/>
  <c r="AK204" i="29"/>
  <c r="AJ204" i="29"/>
  <c r="H204" i="29"/>
  <c r="G204" i="29"/>
  <c r="A204" i="29"/>
  <c r="AL203" i="29"/>
  <c r="AK203" i="29"/>
  <c r="AJ203" i="29"/>
  <c r="H203" i="29"/>
  <c r="G203" i="29"/>
  <c r="A203" i="29"/>
  <c r="AL202" i="29"/>
  <c r="AK202" i="29"/>
  <c r="AJ202" i="29"/>
  <c r="H202" i="29"/>
  <c r="G202" i="29"/>
  <c r="A202" i="29"/>
  <c r="AL201" i="29"/>
  <c r="AK201" i="29"/>
  <c r="AJ201" i="29"/>
  <c r="H201" i="29"/>
  <c r="G201" i="29"/>
  <c r="A201" i="29"/>
  <c r="AL200" i="29"/>
  <c r="AK200" i="29"/>
  <c r="AJ200" i="29"/>
  <c r="H200" i="29"/>
  <c r="G200" i="29"/>
  <c r="A200" i="29"/>
  <c r="AL199" i="29"/>
  <c r="AK199" i="29"/>
  <c r="AJ199" i="29"/>
  <c r="H199" i="29"/>
  <c r="G199" i="29"/>
  <c r="A199" i="29"/>
  <c r="AL198" i="29"/>
  <c r="AK198" i="29"/>
  <c r="AJ198" i="29"/>
  <c r="H198" i="29"/>
  <c r="G198" i="29"/>
  <c r="A198" i="29"/>
  <c r="AL197" i="29"/>
  <c r="AK197" i="29"/>
  <c r="AJ197" i="29"/>
  <c r="H197" i="29"/>
  <c r="G197" i="29"/>
  <c r="A197" i="29"/>
  <c r="AL196" i="29"/>
  <c r="AK196" i="29"/>
  <c r="AJ196" i="29"/>
  <c r="H196" i="29"/>
  <c r="G196" i="29"/>
  <c r="A196" i="29"/>
  <c r="AL195" i="29"/>
  <c r="AK195" i="29"/>
  <c r="AJ195" i="29"/>
  <c r="H195" i="29"/>
  <c r="G195" i="29"/>
  <c r="A195" i="29"/>
  <c r="AL194" i="29"/>
  <c r="AK194" i="29"/>
  <c r="AJ194" i="29"/>
  <c r="H194" i="29"/>
  <c r="G194" i="29"/>
  <c r="A194" i="29"/>
  <c r="AL193" i="29"/>
  <c r="AK193" i="29"/>
  <c r="AJ193" i="29"/>
  <c r="H193" i="29"/>
  <c r="G193" i="29"/>
  <c r="A193" i="29"/>
  <c r="AL192" i="29"/>
  <c r="AK192" i="29"/>
  <c r="AJ192" i="29"/>
  <c r="H192" i="29"/>
  <c r="G192" i="29"/>
  <c r="A192" i="29"/>
  <c r="AL191" i="29"/>
  <c r="AK191" i="29"/>
  <c r="AJ191" i="29"/>
  <c r="H191" i="29"/>
  <c r="G191" i="29"/>
  <c r="A191" i="29"/>
  <c r="AL190" i="29"/>
  <c r="AK190" i="29"/>
  <c r="AJ190" i="29"/>
  <c r="H190" i="29"/>
  <c r="G190" i="29"/>
  <c r="A190" i="29"/>
  <c r="AL189" i="29"/>
  <c r="AK189" i="29"/>
  <c r="AJ189" i="29"/>
  <c r="H189" i="29"/>
  <c r="G189" i="29"/>
  <c r="A189" i="29"/>
  <c r="AL188" i="29"/>
  <c r="AK188" i="29"/>
  <c r="AJ188" i="29"/>
  <c r="H188" i="29"/>
  <c r="G188" i="29"/>
  <c r="A188" i="29"/>
  <c r="AL187" i="29"/>
  <c r="AK187" i="29"/>
  <c r="AJ187" i="29"/>
  <c r="H187" i="29"/>
  <c r="G187" i="29"/>
  <c r="A187" i="29"/>
  <c r="AL186" i="29"/>
  <c r="AK186" i="29"/>
  <c r="AJ186" i="29"/>
  <c r="H186" i="29"/>
  <c r="G186" i="29"/>
  <c r="A186" i="29"/>
  <c r="AL185" i="29"/>
  <c r="AK185" i="29"/>
  <c r="AJ185" i="29"/>
  <c r="H185" i="29"/>
  <c r="G185" i="29"/>
  <c r="A185" i="29"/>
  <c r="AL184" i="29"/>
  <c r="AK184" i="29"/>
  <c r="AJ184" i="29"/>
  <c r="H184" i="29"/>
  <c r="G184" i="29"/>
  <c r="A184" i="29"/>
  <c r="AL183" i="29"/>
  <c r="AK183" i="29"/>
  <c r="AJ183" i="29"/>
  <c r="H183" i="29"/>
  <c r="G183" i="29"/>
  <c r="A183" i="29"/>
  <c r="AL182" i="29"/>
  <c r="AK182" i="29"/>
  <c r="AJ182" i="29"/>
  <c r="H182" i="29"/>
  <c r="G182" i="29"/>
  <c r="A182" i="29"/>
  <c r="AL181" i="29"/>
  <c r="AK181" i="29"/>
  <c r="AJ181" i="29"/>
  <c r="H181" i="29"/>
  <c r="G181" i="29"/>
  <c r="A181" i="29"/>
  <c r="AL180" i="29"/>
  <c r="AK180" i="29"/>
  <c r="AJ180" i="29"/>
  <c r="H180" i="29"/>
  <c r="G180" i="29"/>
  <c r="A180" i="29"/>
  <c r="AL179" i="29"/>
  <c r="AK179" i="29"/>
  <c r="AJ179" i="29"/>
  <c r="H179" i="29"/>
  <c r="G179" i="29"/>
  <c r="A179" i="29"/>
  <c r="AL178" i="29"/>
  <c r="AK178" i="29"/>
  <c r="AJ178" i="29"/>
  <c r="H178" i="29"/>
  <c r="G178" i="29"/>
  <c r="A178" i="29"/>
  <c r="AL177" i="29"/>
  <c r="AK177" i="29"/>
  <c r="AJ177" i="29"/>
  <c r="H177" i="29"/>
  <c r="G177" i="29"/>
  <c r="A177" i="29"/>
  <c r="AL176" i="29"/>
  <c r="AK176" i="29"/>
  <c r="AJ176" i="29"/>
  <c r="H176" i="29"/>
  <c r="G176" i="29"/>
  <c r="A176" i="29"/>
  <c r="AL175" i="29"/>
  <c r="AK175" i="29"/>
  <c r="AJ175" i="29"/>
  <c r="H175" i="29"/>
  <c r="G175" i="29"/>
  <c r="A175" i="29"/>
  <c r="AL174" i="29"/>
  <c r="AK174" i="29"/>
  <c r="AJ174" i="29"/>
  <c r="H174" i="29"/>
  <c r="G174" i="29"/>
  <c r="A174" i="29"/>
  <c r="H13" i="29"/>
  <c r="C7" i="29"/>
  <c r="C5" i="29"/>
  <c r="C3" i="29"/>
  <c r="AK1" i="29"/>
  <c r="AJ1" i="29"/>
  <c r="AI1" i="29"/>
  <c r="AH1" i="29"/>
  <c r="AG1" i="29"/>
  <c r="AF1" i="29"/>
  <c r="AE1" i="29"/>
  <c r="AD1" i="29"/>
  <c r="AC1" i="29"/>
  <c r="AB1" i="29"/>
  <c r="AA1" i="29"/>
  <c r="Z1" i="29"/>
  <c r="Y1" i="29"/>
  <c r="X1" i="29"/>
  <c r="W1" i="29"/>
  <c r="V1" i="29"/>
  <c r="U1" i="29"/>
  <c r="T1" i="29"/>
  <c r="S1" i="29"/>
  <c r="R1" i="29"/>
  <c r="Q1" i="29"/>
  <c r="P1" i="29"/>
  <c r="O1" i="29"/>
  <c r="N1" i="29"/>
  <c r="M1" i="29"/>
  <c r="L1" i="29"/>
  <c r="K1" i="29"/>
  <c r="J1" i="29"/>
  <c r="I1" i="29"/>
  <c r="H1" i="29"/>
  <c r="G1" i="29"/>
  <c r="F1" i="29"/>
  <c r="E1" i="29"/>
  <c r="D1" i="29"/>
  <c r="C1" i="29"/>
  <c r="B1" i="29"/>
  <c r="AL258" i="28"/>
  <c r="AK258" i="28"/>
  <c r="AJ258" i="28"/>
  <c r="H258" i="28"/>
  <c r="G258" i="28"/>
  <c r="A258" i="28"/>
  <c r="AL257" i="28"/>
  <c r="AK257" i="28"/>
  <c r="AJ257" i="28"/>
  <c r="H257" i="28"/>
  <c r="G257" i="28"/>
  <c r="A257" i="28"/>
  <c r="AL256" i="28"/>
  <c r="AK256" i="28"/>
  <c r="AJ256" i="28"/>
  <c r="H256" i="28"/>
  <c r="G256" i="28"/>
  <c r="A256" i="28"/>
  <c r="AL255" i="28"/>
  <c r="AK255" i="28"/>
  <c r="AJ255" i="28"/>
  <c r="H255" i="28"/>
  <c r="G255" i="28"/>
  <c r="A255" i="28"/>
  <c r="AL254" i="28"/>
  <c r="AK254" i="28"/>
  <c r="AJ254" i="28"/>
  <c r="H254" i="28"/>
  <c r="G254" i="28"/>
  <c r="A254" i="28"/>
  <c r="AL253" i="28"/>
  <c r="AK253" i="28"/>
  <c r="AJ253" i="28"/>
  <c r="H253" i="28"/>
  <c r="G253" i="28"/>
  <c r="A253" i="28"/>
  <c r="AL252" i="28"/>
  <c r="AK252" i="28"/>
  <c r="AJ252" i="28"/>
  <c r="H252" i="28"/>
  <c r="G252" i="28"/>
  <c r="A252" i="28"/>
  <c r="AL251" i="28"/>
  <c r="AK251" i="28"/>
  <c r="AJ251" i="28"/>
  <c r="H251" i="28"/>
  <c r="G251" i="28"/>
  <c r="A251" i="28"/>
  <c r="AL250" i="28"/>
  <c r="AK250" i="28"/>
  <c r="AJ250" i="28"/>
  <c r="H250" i="28"/>
  <c r="G250" i="28"/>
  <c r="A250" i="28"/>
  <c r="AL249" i="28"/>
  <c r="AK249" i="28"/>
  <c r="AJ249" i="28"/>
  <c r="H249" i="28"/>
  <c r="G249" i="28"/>
  <c r="A249" i="28"/>
  <c r="AL248" i="28"/>
  <c r="AK248" i="28"/>
  <c r="AJ248" i="28"/>
  <c r="H248" i="28"/>
  <c r="G248" i="28"/>
  <c r="A248" i="28"/>
  <c r="AL247" i="28"/>
  <c r="AK247" i="28"/>
  <c r="AJ247" i="28"/>
  <c r="H247" i="28"/>
  <c r="G247" i="28"/>
  <c r="A247" i="28"/>
  <c r="AL246" i="28"/>
  <c r="AK246" i="28"/>
  <c r="AJ246" i="28"/>
  <c r="H246" i="28"/>
  <c r="G246" i="28"/>
  <c r="A246" i="28"/>
  <c r="AL245" i="28"/>
  <c r="AK245" i="28"/>
  <c r="AJ245" i="28"/>
  <c r="H245" i="28"/>
  <c r="G245" i="28"/>
  <c r="A245" i="28"/>
  <c r="AL244" i="28"/>
  <c r="AK244" i="28"/>
  <c r="AJ244" i="28"/>
  <c r="H244" i="28"/>
  <c r="G244" i="28"/>
  <c r="A244" i="28"/>
  <c r="AL243" i="28"/>
  <c r="AK243" i="28"/>
  <c r="AJ243" i="28"/>
  <c r="H243" i="28"/>
  <c r="G243" i="28"/>
  <c r="A243" i="28"/>
  <c r="AL242" i="28"/>
  <c r="AK242" i="28"/>
  <c r="AJ242" i="28"/>
  <c r="H242" i="28"/>
  <c r="G242" i="28"/>
  <c r="A242" i="28"/>
  <c r="AL241" i="28"/>
  <c r="AK241" i="28"/>
  <c r="AJ241" i="28"/>
  <c r="H241" i="28"/>
  <c r="G241" i="28"/>
  <c r="A241" i="28"/>
  <c r="AL240" i="28"/>
  <c r="AK240" i="28"/>
  <c r="AJ240" i="28"/>
  <c r="H240" i="28"/>
  <c r="G240" i="28"/>
  <c r="A240" i="28"/>
  <c r="AL239" i="28"/>
  <c r="AK239" i="28"/>
  <c r="AJ239" i="28"/>
  <c r="H239" i="28"/>
  <c r="G239" i="28"/>
  <c r="A239" i="28"/>
  <c r="AL238" i="28"/>
  <c r="AK238" i="28"/>
  <c r="AJ238" i="28"/>
  <c r="H238" i="28"/>
  <c r="G238" i="28"/>
  <c r="A238" i="28"/>
  <c r="AL237" i="28"/>
  <c r="AK237" i="28"/>
  <c r="AJ237" i="28"/>
  <c r="H237" i="28"/>
  <c r="G237" i="28"/>
  <c r="A237" i="28"/>
  <c r="AL236" i="28"/>
  <c r="AK236" i="28"/>
  <c r="AJ236" i="28"/>
  <c r="H236" i="28"/>
  <c r="G236" i="28"/>
  <c r="A236" i="28"/>
  <c r="AL235" i="28"/>
  <c r="AK235" i="28"/>
  <c r="AJ235" i="28"/>
  <c r="H235" i="28"/>
  <c r="G235" i="28"/>
  <c r="A235" i="28"/>
  <c r="AL234" i="28"/>
  <c r="AK234" i="28"/>
  <c r="AJ234" i="28"/>
  <c r="H234" i="28"/>
  <c r="G234" i="28"/>
  <c r="A234" i="28"/>
  <c r="AL233" i="28"/>
  <c r="AK233" i="28"/>
  <c r="AJ233" i="28"/>
  <c r="H233" i="28"/>
  <c r="G233" i="28"/>
  <c r="A233" i="28"/>
  <c r="AL232" i="28"/>
  <c r="AK232" i="28"/>
  <c r="AJ232" i="28"/>
  <c r="H232" i="28"/>
  <c r="G232" i="28"/>
  <c r="A232" i="28"/>
  <c r="AL231" i="28"/>
  <c r="AK231" i="28"/>
  <c r="AJ231" i="28"/>
  <c r="H231" i="28"/>
  <c r="G231" i="28"/>
  <c r="A231" i="28"/>
  <c r="AL230" i="28"/>
  <c r="AK230" i="28"/>
  <c r="AJ230" i="28"/>
  <c r="H230" i="28"/>
  <c r="G230" i="28"/>
  <c r="A230" i="28"/>
  <c r="AL229" i="28"/>
  <c r="AK229" i="28"/>
  <c r="AJ229" i="28"/>
  <c r="H229" i="28"/>
  <c r="G229" i="28"/>
  <c r="A229" i="28"/>
  <c r="AL228" i="28"/>
  <c r="AK228" i="28"/>
  <c r="AJ228" i="28"/>
  <c r="H228" i="28"/>
  <c r="G228" i="28"/>
  <c r="A228" i="28"/>
  <c r="AL227" i="28"/>
  <c r="AK227" i="28"/>
  <c r="AJ227" i="28"/>
  <c r="H227" i="28"/>
  <c r="G227" i="28"/>
  <c r="A227" i="28"/>
  <c r="AL226" i="28"/>
  <c r="AK226" i="28"/>
  <c r="AJ226" i="28"/>
  <c r="H226" i="28"/>
  <c r="G226" i="28"/>
  <c r="A226" i="28"/>
  <c r="AL225" i="28"/>
  <c r="AK225" i="28"/>
  <c r="AJ225" i="28"/>
  <c r="H225" i="28"/>
  <c r="G225" i="28"/>
  <c r="A225" i="28"/>
  <c r="AL224" i="28"/>
  <c r="AK224" i="28"/>
  <c r="AJ224" i="28"/>
  <c r="H224" i="28"/>
  <c r="G224" i="28"/>
  <c r="A224" i="28"/>
  <c r="AL223" i="28"/>
  <c r="AK223" i="28"/>
  <c r="AJ223" i="28"/>
  <c r="H223" i="28"/>
  <c r="G223" i="28"/>
  <c r="A223" i="28"/>
  <c r="AL222" i="28"/>
  <c r="AK222" i="28"/>
  <c r="AJ222" i="28"/>
  <c r="H222" i="28"/>
  <c r="G222" i="28"/>
  <c r="A222" i="28"/>
  <c r="AL221" i="28"/>
  <c r="AK221" i="28"/>
  <c r="AJ221" i="28"/>
  <c r="H221" i="28"/>
  <c r="G221" i="28"/>
  <c r="A221" i="28"/>
  <c r="AL220" i="28"/>
  <c r="AK220" i="28"/>
  <c r="AJ220" i="28"/>
  <c r="H220" i="28"/>
  <c r="G220" i="28"/>
  <c r="A220" i="28"/>
  <c r="AL219" i="28"/>
  <c r="AK219" i="28"/>
  <c r="AJ219" i="28"/>
  <c r="H219" i="28"/>
  <c r="G219" i="28"/>
  <c r="A219" i="28"/>
  <c r="AL218" i="28"/>
  <c r="AK218" i="28"/>
  <c r="AJ218" i="28"/>
  <c r="H218" i="28"/>
  <c r="G218" i="28"/>
  <c r="A218" i="28"/>
  <c r="AL217" i="28"/>
  <c r="AK217" i="28"/>
  <c r="AJ217" i="28"/>
  <c r="H217" i="28"/>
  <c r="G217" i="28"/>
  <c r="A217" i="28"/>
  <c r="AL216" i="28"/>
  <c r="AK216" i="28"/>
  <c r="AJ216" i="28"/>
  <c r="H216" i="28"/>
  <c r="G216" i="28"/>
  <c r="A216" i="28"/>
  <c r="AL215" i="28"/>
  <c r="AK215" i="28"/>
  <c r="AJ215" i="28"/>
  <c r="H215" i="28"/>
  <c r="G215" i="28"/>
  <c r="A215" i="28"/>
  <c r="AL214" i="28"/>
  <c r="AK214" i="28"/>
  <c r="AJ214" i="28"/>
  <c r="H214" i="28"/>
  <c r="G214" i="28"/>
  <c r="A214" i="28"/>
  <c r="AL213" i="28"/>
  <c r="AK213" i="28"/>
  <c r="AJ213" i="28"/>
  <c r="H213" i="28"/>
  <c r="G213" i="28"/>
  <c r="A213" i="28"/>
  <c r="AL212" i="28"/>
  <c r="AK212" i="28"/>
  <c r="AJ212" i="28"/>
  <c r="H212" i="28"/>
  <c r="G212" i="28"/>
  <c r="A212" i="28"/>
  <c r="AL211" i="28"/>
  <c r="AK211" i="28"/>
  <c r="AJ211" i="28"/>
  <c r="H211" i="28"/>
  <c r="G211" i="28"/>
  <c r="A211" i="28"/>
  <c r="AL210" i="28"/>
  <c r="AK210" i="28"/>
  <c r="AJ210" i="28"/>
  <c r="H210" i="28"/>
  <c r="G210" i="28"/>
  <c r="A210" i="28"/>
  <c r="AL209" i="28"/>
  <c r="AK209" i="28"/>
  <c r="AJ209" i="28"/>
  <c r="H209" i="28"/>
  <c r="G209" i="28"/>
  <c r="A209" i="28"/>
  <c r="AL208" i="28"/>
  <c r="AK208" i="28"/>
  <c r="AJ208" i="28"/>
  <c r="H208" i="28"/>
  <c r="G208" i="28"/>
  <c r="A208" i="28"/>
  <c r="AL207" i="28"/>
  <c r="AK207" i="28"/>
  <c r="AJ207" i="28"/>
  <c r="H207" i="28"/>
  <c r="G207" i="28"/>
  <c r="A207" i="28"/>
  <c r="AL206" i="28"/>
  <c r="AK206" i="28"/>
  <c r="AJ206" i="28"/>
  <c r="H206" i="28"/>
  <c r="G206" i="28"/>
  <c r="A206" i="28"/>
  <c r="AL205" i="28"/>
  <c r="AK205" i="28"/>
  <c r="AJ205" i="28"/>
  <c r="H205" i="28"/>
  <c r="G205" i="28"/>
  <c r="A205" i="28"/>
  <c r="AL204" i="28"/>
  <c r="AK204" i="28"/>
  <c r="AJ204" i="28"/>
  <c r="H204" i="28"/>
  <c r="G204" i="28"/>
  <c r="A204" i="28"/>
  <c r="AL203" i="28"/>
  <c r="AK203" i="28"/>
  <c r="AJ203" i="28"/>
  <c r="H203" i="28"/>
  <c r="G203" i="28"/>
  <c r="A203" i="28"/>
  <c r="AL202" i="28"/>
  <c r="AK202" i="28"/>
  <c r="AJ202" i="28"/>
  <c r="H202" i="28"/>
  <c r="G202" i="28"/>
  <c r="A202" i="28"/>
  <c r="AL201" i="28"/>
  <c r="AK201" i="28"/>
  <c r="AJ201" i="28"/>
  <c r="H201" i="28"/>
  <c r="G201" i="28"/>
  <c r="A201" i="28"/>
  <c r="AL200" i="28"/>
  <c r="AK200" i="28"/>
  <c r="AJ200" i="28"/>
  <c r="H200" i="28"/>
  <c r="G200" i="28"/>
  <c r="A200" i="28"/>
  <c r="AL199" i="28"/>
  <c r="AK199" i="28"/>
  <c r="AJ199" i="28"/>
  <c r="H199" i="28"/>
  <c r="G199" i="28"/>
  <c r="A199" i="28"/>
  <c r="AL198" i="28"/>
  <c r="AK198" i="28"/>
  <c r="AJ198" i="28"/>
  <c r="H198" i="28"/>
  <c r="G198" i="28"/>
  <c r="A198" i="28"/>
  <c r="AL197" i="28"/>
  <c r="AK197" i="28"/>
  <c r="AJ197" i="28"/>
  <c r="H197" i="28"/>
  <c r="G197" i="28"/>
  <c r="A197" i="28"/>
  <c r="AL196" i="28"/>
  <c r="AK196" i="28"/>
  <c r="AJ196" i="28"/>
  <c r="H196" i="28"/>
  <c r="G196" i="28"/>
  <c r="A196" i="28"/>
  <c r="AL195" i="28"/>
  <c r="AK195" i="28"/>
  <c r="AJ195" i="28"/>
  <c r="H195" i="28"/>
  <c r="G195" i="28"/>
  <c r="A195" i="28"/>
  <c r="AL194" i="28"/>
  <c r="AK194" i="28"/>
  <c r="AJ194" i="28"/>
  <c r="H194" i="28"/>
  <c r="G194" i="28"/>
  <c r="A194" i="28"/>
  <c r="AL193" i="28"/>
  <c r="AK193" i="28"/>
  <c r="AJ193" i="28"/>
  <c r="H193" i="28"/>
  <c r="G193" i="28"/>
  <c r="A193" i="28"/>
  <c r="AL192" i="28"/>
  <c r="AK192" i="28"/>
  <c r="AJ192" i="28"/>
  <c r="H192" i="28"/>
  <c r="G192" i="28"/>
  <c r="A192" i="28"/>
  <c r="AL191" i="28"/>
  <c r="AK191" i="28"/>
  <c r="AJ191" i="28"/>
  <c r="H191" i="28"/>
  <c r="G191" i="28"/>
  <c r="A191" i="28"/>
  <c r="AL190" i="28"/>
  <c r="AK190" i="28"/>
  <c r="AJ190" i="28"/>
  <c r="H190" i="28"/>
  <c r="G190" i="28"/>
  <c r="A190" i="28"/>
  <c r="AL189" i="28"/>
  <c r="AK189" i="28"/>
  <c r="AJ189" i="28"/>
  <c r="H189" i="28"/>
  <c r="G189" i="28"/>
  <c r="A189" i="28"/>
  <c r="AL188" i="28"/>
  <c r="AK188" i="28"/>
  <c r="AJ188" i="28"/>
  <c r="H188" i="28"/>
  <c r="G188" i="28"/>
  <c r="A188" i="28"/>
  <c r="AL187" i="28"/>
  <c r="AK187" i="28"/>
  <c r="AJ187" i="28"/>
  <c r="H187" i="28"/>
  <c r="G187" i="28"/>
  <c r="A187" i="28"/>
  <c r="AL186" i="28"/>
  <c r="AK186" i="28"/>
  <c r="AJ186" i="28"/>
  <c r="H186" i="28"/>
  <c r="G186" i="28"/>
  <c r="A186" i="28"/>
  <c r="AL185" i="28"/>
  <c r="AK185" i="28"/>
  <c r="AJ185" i="28"/>
  <c r="H185" i="28"/>
  <c r="G185" i="28"/>
  <c r="A185" i="28"/>
  <c r="AL184" i="28"/>
  <c r="AK184" i="28"/>
  <c r="AJ184" i="28"/>
  <c r="H184" i="28"/>
  <c r="G184" i="28"/>
  <c r="A184" i="28"/>
  <c r="AL183" i="28"/>
  <c r="AK183" i="28"/>
  <c r="AJ183" i="28"/>
  <c r="H183" i="28"/>
  <c r="G183" i="28"/>
  <c r="A183" i="28"/>
  <c r="AL182" i="28"/>
  <c r="AK182" i="28"/>
  <c r="AJ182" i="28"/>
  <c r="H182" i="28"/>
  <c r="G182" i="28"/>
  <c r="A182" i="28"/>
  <c r="AL181" i="28"/>
  <c r="AK181" i="28"/>
  <c r="AJ181" i="28"/>
  <c r="H181" i="28"/>
  <c r="G181" i="28"/>
  <c r="A181" i="28"/>
  <c r="AL180" i="28"/>
  <c r="AK180" i="28"/>
  <c r="AJ180" i="28"/>
  <c r="H180" i="28"/>
  <c r="G180" i="28"/>
  <c r="A180" i="28"/>
  <c r="AL179" i="28"/>
  <c r="AK179" i="28"/>
  <c r="AJ179" i="28"/>
  <c r="H179" i="28"/>
  <c r="G179" i="28"/>
  <c r="A179" i="28"/>
  <c r="AL178" i="28"/>
  <c r="AK178" i="28"/>
  <c r="AJ178" i="28"/>
  <c r="H178" i="28"/>
  <c r="G178" i="28"/>
  <c r="A178" i="28"/>
  <c r="AL177" i="28"/>
  <c r="AK177" i="28"/>
  <c r="AJ177" i="28"/>
  <c r="H177" i="28"/>
  <c r="G177" i="28"/>
  <c r="A177" i="28"/>
  <c r="AL176" i="28"/>
  <c r="AK176" i="28"/>
  <c r="AJ176" i="28"/>
  <c r="H176" i="28"/>
  <c r="G176" i="28"/>
  <c r="A176" i="28"/>
  <c r="AL175" i="28"/>
  <c r="AK175" i="28"/>
  <c r="AJ175" i="28"/>
  <c r="H175" i="28"/>
  <c r="G175" i="28"/>
  <c r="A175" i="28"/>
  <c r="AL174" i="28"/>
  <c r="AK174" i="28"/>
  <c r="AJ174" i="28"/>
  <c r="H174" i="28"/>
  <c r="G174" i="28"/>
  <c r="A174" i="28"/>
  <c r="H13" i="28"/>
  <c r="C7" i="28"/>
  <c r="C5" i="28"/>
  <c r="C3" i="28"/>
  <c r="AK1" i="28"/>
  <c r="AJ1" i="28"/>
  <c r="AI1" i="28"/>
  <c r="AH1" i="28"/>
  <c r="AG1" i="28"/>
  <c r="AF1" i="28"/>
  <c r="AE1" i="28"/>
  <c r="AD1" i="28"/>
  <c r="AC1" i="28"/>
  <c r="AB1" i="28"/>
  <c r="AA1" i="28"/>
  <c r="Z1" i="28"/>
  <c r="Y1" i="28"/>
  <c r="X1" i="28"/>
  <c r="W1" i="28"/>
  <c r="V1" i="28"/>
  <c r="U1" i="28"/>
  <c r="T1" i="28"/>
  <c r="S1" i="28"/>
  <c r="R1" i="28"/>
  <c r="Q1" i="28"/>
  <c r="P1" i="28"/>
  <c r="O1" i="28"/>
  <c r="N1" i="28"/>
  <c r="M1" i="28"/>
  <c r="L1" i="28"/>
  <c r="K1" i="28"/>
  <c r="J1" i="28"/>
  <c r="I1" i="28"/>
  <c r="H1" i="28"/>
  <c r="G1" i="28"/>
  <c r="F1" i="28"/>
  <c r="E1" i="28"/>
  <c r="D1" i="28"/>
  <c r="C1" i="28"/>
  <c r="B1" i="28"/>
  <c r="AL258" i="27"/>
  <c r="AK258" i="27"/>
  <c r="AJ258" i="27"/>
  <c r="H258" i="27"/>
  <c r="G258" i="27"/>
  <c r="A258" i="27"/>
  <c r="AL257" i="27"/>
  <c r="AK257" i="27"/>
  <c r="AJ257" i="27"/>
  <c r="H257" i="27"/>
  <c r="G257" i="27"/>
  <c r="A257" i="27"/>
  <c r="AL256" i="27"/>
  <c r="AK256" i="27"/>
  <c r="AJ256" i="27"/>
  <c r="H256" i="27"/>
  <c r="G256" i="27"/>
  <c r="A256" i="27"/>
  <c r="AL255" i="27"/>
  <c r="AK255" i="27"/>
  <c r="AJ255" i="27"/>
  <c r="H255" i="27"/>
  <c r="G255" i="27"/>
  <c r="A255" i="27"/>
  <c r="AL254" i="27"/>
  <c r="AK254" i="27"/>
  <c r="AJ254" i="27"/>
  <c r="H254" i="27"/>
  <c r="G254" i="27"/>
  <c r="A254" i="27"/>
  <c r="AL253" i="27"/>
  <c r="AK253" i="27"/>
  <c r="AJ253" i="27"/>
  <c r="H253" i="27"/>
  <c r="G253" i="27"/>
  <c r="A253" i="27"/>
  <c r="AL252" i="27"/>
  <c r="AK252" i="27"/>
  <c r="AJ252" i="27"/>
  <c r="H252" i="27"/>
  <c r="G252" i="27"/>
  <c r="A252" i="27"/>
  <c r="AL251" i="27"/>
  <c r="AK251" i="27"/>
  <c r="AJ251" i="27"/>
  <c r="H251" i="27"/>
  <c r="G251" i="27"/>
  <c r="A251" i="27"/>
  <c r="AL250" i="27"/>
  <c r="AK250" i="27"/>
  <c r="AJ250" i="27"/>
  <c r="H250" i="27"/>
  <c r="G250" i="27"/>
  <c r="A250" i="27"/>
  <c r="AL249" i="27"/>
  <c r="AK249" i="27"/>
  <c r="AJ249" i="27"/>
  <c r="H249" i="27"/>
  <c r="G249" i="27"/>
  <c r="A249" i="27"/>
  <c r="AL248" i="27"/>
  <c r="AK248" i="27"/>
  <c r="AJ248" i="27"/>
  <c r="H248" i="27"/>
  <c r="G248" i="27"/>
  <c r="A248" i="27"/>
  <c r="AL247" i="27"/>
  <c r="AK247" i="27"/>
  <c r="AJ247" i="27"/>
  <c r="H247" i="27"/>
  <c r="G247" i="27"/>
  <c r="A247" i="27"/>
  <c r="AL246" i="27"/>
  <c r="AK246" i="27"/>
  <c r="AJ246" i="27"/>
  <c r="H246" i="27"/>
  <c r="G246" i="27"/>
  <c r="A246" i="27"/>
  <c r="AL245" i="27"/>
  <c r="AK245" i="27"/>
  <c r="AJ245" i="27"/>
  <c r="H245" i="27"/>
  <c r="G245" i="27"/>
  <c r="A245" i="27"/>
  <c r="AL244" i="27"/>
  <c r="AK244" i="27"/>
  <c r="AJ244" i="27"/>
  <c r="H244" i="27"/>
  <c r="G244" i="27"/>
  <c r="A244" i="27"/>
  <c r="AL243" i="27"/>
  <c r="AK243" i="27"/>
  <c r="AJ243" i="27"/>
  <c r="H243" i="27"/>
  <c r="G243" i="27"/>
  <c r="A243" i="27"/>
  <c r="AL242" i="27"/>
  <c r="AK242" i="27"/>
  <c r="AJ242" i="27"/>
  <c r="H242" i="27"/>
  <c r="G242" i="27"/>
  <c r="A242" i="27"/>
  <c r="AL241" i="27"/>
  <c r="AK241" i="27"/>
  <c r="AJ241" i="27"/>
  <c r="H241" i="27"/>
  <c r="G241" i="27"/>
  <c r="A241" i="27"/>
  <c r="AL240" i="27"/>
  <c r="AK240" i="27"/>
  <c r="AJ240" i="27"/>
  <c r="H240" i="27"/>
  <c r="G240" i="27"/>
  <c r="A240" i="27"/>
  <c r="AL239" i="27"/>
  <c r="AK239" i="27"/>
  <c r="AJ239" i="27"/>
  <c r="H239" i="27"/>
  <c r="G239" i="27"/>
  <c r="A239" i="27"/>
  <c r="AL238" i="27"/>
  <c r="AK238" i="27"/>
  <c r="AJ238" i="27"/>
  <c r="H238" i="27"/>
  <c r="G238" i="27"/>
  <c r="A238" i="27"/>
  <c r="AL237" i="27"/>
  <c r="AK237" i="27"/>
  <c r="AJ237" i="27"/>
  <c r="H237" i="27"/>
  <c r="G237" i="27"/>
  <c r="A237" i="27"/>
  <c r="AL236" i="27"/>
  <c r="AK236" i="27"/>
  <c r="AJ236" i="27"/>
  <c r="H236" i="27"/>
  <c r="G236" i="27"/>
  <c r="A236" i="27"/>
  <c r="AL235" i="27"/>
  <c r="AK235" i="27"/>
  <c r="AJ235" i="27"/>
  <c r="H235" i="27"/>
  <c r="G235" i="27"/>
  <c r="A235" i="27"/>
  <c r="AL234" i="27"/>
  <c r="AK234" i="27"/>
  <c r="AJ234" i="27"/>
  <c r="H234" i="27"/>
  <c r="G234" i="27"/>
  <c r="A234" i="27"/>
  <c r="AL233" i="27"/>
  <c r="AK233" i="27"/>
  <c r="AJ233" i="27"/>
  <c r="H233" i="27"/>
  <c r="G233" i="27"/>
  <c r="A233" i="27"/>
  <c r="AL232" i="27"/>
  <c r="AK232" i="27"/>
  <c r="AJ232" i="27"/>
  <c r="H232" i="27"/>
  <c r="G232" i="27"/>
  <c r="A232" i="27"/>
  <c r="AL231" i="27"/>
  <c r="AK231" i="27"/>
  <c r="AJ231" i="27"/>
  <c r="H231" i="27"/>
  <c r="G231" i="27"/>
  <c r="A231" i="27"/>
  <c r="AL230" i="27"/>
  <c r="AK230" i="27"/>
  <c r="AJ230" i="27"/>
  <c r="H230" i="27"/>
  <c r="G230" i="27"/>
  <c r="A230" i="27"/>
  <c r="AL229" i="27"/>
  <c r="AK229" i="27"/>
  <c r="AJ229" i="27"/>
  <c r="H229" i="27"/>
  <c r="G229" i="27"/>
  <c r="A229" i="27"/>
  <c r="AL228" i="27"/>
  <c r="AK228" i="27"/>
  <c r="AJ228" i="27"/>
  <c r="H228" i="27"/>
  <c r="G228" i="27"/>
  <c r="A228" i="27"/>
  <c r="AL227" i="27"/>
  <c r="AK227" i="27"/>
  <c r="AJ227" i="27"/>
  <c r="H227" i="27"/>
  <c r="G227" i="27"/>
  <c r="A227" i="27"/>
  <c r="AL226" i="27"/>
  <c r="AK226" i="27"/>
  <c r="AJ226" i="27"/>
  <c r="H226" i="27"/>
  <c r="G226" i="27"/>
  <c r="A226" i="27"/>
  <c r="AL225" i="27"/>
  <c r="AK225" i="27"/>
  <c r="AJ225" i="27"/>
  <c r="H225" i="27"/>
  <c r="G225" i="27"/>
  <c r="A225" i="27"/>
  <c r="AL224" i="27"/>
  <c r="AK224" i="27"/>
  <c r="AJ224" i="27"/>
  <c r="H224" i="27"/>
  <c r="G224" i="27"/>
  <c r="A224" i="27"/>
  <c r="AL223" i="27"/>
  <c r="AK223" i="27"/>
  <c r="AJ223" i="27"/>
  <c r="H223" i="27"/>
  <c r="G223" i="27"/>
  <c r="A223" i="27"/>
  <c r="AL222" i="27"/>
  <c r="AK222" i="27"/>
  <c r="AJ222" i="27"/>
  <c r="H222" i="27"/>
  <c r="G222" i="27"/>
  <c r="A222" i="27"/>
  <c r="AL221" i="27"/>
  <c r="AK221" i="27"/>
  <c r="AJ221" i="27"/>
  <c r="H221" i="27"/>
  <c r="G221" i="27"/>
  <c r="A221" i="27"/>
  <c r="AL220" i="27"/>
  <c r="AK220" i="27"/>
  <c r="AJ220" i="27"/>
  <c r="H220" i="27"/>
  <c r="G220" i="27"/>
  <c r="A220" i="27"/>
  <c r="AL219" i="27"/>
  <c r="AK219" i="27"/>
  <c r="AJ219" i="27"/>
  <c r="H219" i="27"/>
  <c r="G219" i="27"/>
  <c r="A219" i="27"/>
  <c r="AL218" i="27"/>
  <c r="AK218" i="27"/>
  <c r="AJ218" i="27"/>
  <c r="H218" i="27"/>
  <c r="G218" i="27"/>
  <c r="A218" i="27"/>
  <c r="AL217" i="27"/>
  <c r="AK217" i="27"/>
  <c r="AJ217" i="27"/>
  <c r="H217" i="27"/>
  <c r="G217" i="27"/>
  <c r="A217" i="27"/>
  <c r="AL216" i="27"/>
  <c r="AK216" i="27"/>
  <c r="AJ216" i="27"/>
  <c r="H216" i="27"/>
  <c r="G216" i="27"/>
  <c r="A216" i="27"/>
  <c r="AL215" i="27"/>
  <c r="AK215" i="27"/>
  <c r="AJ215" i="27"/>
  <c r="H215" i="27"/>
  <c r="G215" i="27"/>
  <c r="A215" i="27"/>
  <c r="AL214" i="27"/>
  <c r="AK214" i="27"/>
  <c r="AJ214" i="27"/>
  <c r="H214" i="27"/>
  <c r="G214" i="27"/>
  <c r="A214" i="27"/>
  <c r="AL213" i="27"/>
  <c r="AK213" i="27"/>
  <c r="AJ213" i="27"/>
  <c r="H213" i="27"/>
  <c r="G213" i="27"/>
  <c r="A213" i="27"/>
  <c r="AL212" i="27"/>
  <c r="AK212" i="27"/>
  <c r="AJ212" i="27"/>
  <c r="H212" i="27"/>
  <c r="G212" i="27"/>
  <c r="A212" i="27"/>
  <c r="AL211" i="27"/>
  <c r="AK211" i="27"/>
  <c r="AJ211" i="27"/>
  <c r="H211" i="27"/>
  <c r="G211" i="27"/>
  <c r="A211" i="27"/>
  <c r="AL210" i="27"/>
  <c r="AK210" i="27"/>
  <c r="AJ210" i="27"/>
  <c r="H210" i="27"/>
  <c r="G210" i="27"/>
  <c r="A210" i="27"/>
  <c r="AL209" i="27"/>
  <c r="AK209" i="27"/>
  <c r="AJ209" i="27"/>
  <c r="H209" i="27"/>
  <c r="G209" i="27"/>
  <c r="A209" i="27"/>
  <c r="AL208" i="27"/>
  <c r="AK208" i="27"/>
  <c r="AJ208" i="27"/>
  <c r="H208" i="27"/>
  <c r="G208" i="27"/>
  <c r="A208" i="27"/>
  <c r="AL207" i="27"/>
  <c r="AK207" i="27"/>
  <c r="AJ207" i="27"/>
  <c r="H207" i="27"/>
  <c r="G207" i="27"/>
  <c r="A207" i="27"/>
  <c r="AL206" i="27"/>
  <c r="AK206" i="27"/>
  <c r="AJ206" i="27"/>
  <c r="H206" i="27"/>
  <c r="G206" i="27"/>
  <c r="A206" i="27"/>
  <c r="AL205" i="27"/>
  <c r="AK205" i="27"/>
  <c r="AJ205" i="27"/>
  <c r="H205" i="27"/>
  <c r="G205" i="27"/>
  <c r="A205" i="27"/>
  <c r="AL204" i="27"/>
  <c r="AK204" i="27"/>
  <c r="AJ204" i="27"/>
  <c r="H204" i="27"/>
  <c r="G204" i="27"/>
  <c r="A204" i="27"/>
  <c r="AL203" i="27"/>
  <c r="AK203" i="27"/>
  <c r="AJ203" i="27"/>
  <c r="H203" i="27"/>
  <c r="G203" i="27"/>
  <c r="A203" i="27"/>
  <c r="AL202" i="27"/>
  <c r="AK202" i="27"/>
  <c r="AJ202" i="27"/>
  <c r="H202" i="27"/>
  <c r="G202" i="27"/>
  <c r="A202" i="27"/>
  <c r="AL201" i="27"/>
  <c r="AK201" i="27"/>
  <c r="AJ201" i="27"/>
  <c r="H201" i="27"/>
  <c r="G201" i="27"/>
  <c r="A201" i="27"/>
  <c r="AL200" i="27"/>
  <c r="AK200" i="27"/>
  <c r="AJ200" i="27"/>
  <c r="H200" i="27"/>
  <c r="G200" i="27"/>
  <c r="A200" i="27"/>
  <c r="AL199" i="27"/>
  <c r="AK199" i="27"/>
  <c r="AJ199" i="27"/>
  <c r="H199" i="27"/>
  <c r="G199" i="27"/>
  <c r="A199" i="27"/>
  <c r="AL198" i="27"/>
  <c r="AK198" i="27"/>
  <c r="AJ198" i="27"/>
  <c r="H198" i="27"/>
  <c r="G198" i="27"/>
  <c r="A198" i="27"/>
  <c r="AL197" i="27"/>
  <c r="AK197" i="27"/>
  <c r="AJ197" i="27"/>
  <c r="H197" i="27"/>
  <c r="G197" i="27"/>
  <c r="A197" i="27"/>
  <c r="AL196" i="27"/>
  <c r="AK196" i="27"/>
  <c r="AJ196" i="27"/>
  <c r="H196" i="27"/>
  <c r="G196" i="27"/>
  <c r="A196" i="27"/>
  <c r="AL195" i="27"/>
  <c r="AK195" i="27"/>
  <c r="AJ195" i="27"/>
  <c r="H195" i="27"/>
  <c r="G195" i="27"/>
  <c r="A195" i="27"/>
  <c r="AL194" i="27"/>
  <c r="AK194" i="27"/>
  <c r="AJ194" i="27"/>
  <c r="H194" i="27"/>
  <c r="G194" i="27"/>
  <c r="A194" i="27"/>
  <c r="AL193" i="27"/>
  <c r="AK193" i="27"/>
  <c r="AJ193" i="27"/>
  <c r="H193" i="27"/>
  <c r="G193" i="27"/>
  <c r="A193" i="27"/>
  <c r="AL192" i="27"/>
  <c r="AK192" i="27"/>
  <c r="AJ192" i="27"/>
  <c r="H192" i="27"/>
  <c r="G192" i="27"/>
  <c r="A192" i="27"/>
  <c r="AL191" i="27"/>
  <c r="AK191" i="27"/>
  <c r="AJ191" i="27"/>
  <c r="H191" i="27"/>
  <c r="G191" i="27"/>
  <c r="A191" i="27"/>
  <c r="AL190" i="27"/>
  <c r="AK190" i="27"/>
  <c r="AJ190" i="27"/>
  <c r="H190" i="27"/>
  <c r="G190" i="27"/>
  <c r="A190" i="27"/>
  <c r="AL189" i="27"/>
  <c r="AK189" i="27"/>
  <c r="AJ189" i="27"/>
  <c r="H189" i="27"/>
  <c r="G189" i="27"/>
  <c r="A189" i="27"/>
  <c r="AL188" i="27"/>
  <c r="AK188" i="27"/>
  <c r="AJ188" i="27"/>
  <c r="H188" i="27"/>
  <c r="G188" i="27"/>
  <c r="A188" i="27"/>
  <c r="AL187" i="27"/>
  <c r="AK187" i="27"/>
  <c r="AJ187" i="27"/>
  <c r="H187" i="27"/>
  <c r="G187" i="27"/>
  <c r="A187" i="27"/>
  <c r="AL186" i="27"/>
  <c r="AK186" i="27"/>
  <c r="AJ186" i="27"/>
  <c r="H186" i="27"/>
  <c r="G186" i="27"/>
  <c r="A186" i="27"/>
  <c r="AL185" i="27"/>
  <c r="AK185" i="27"/>
  <c r="AJ185" i="27"/>
  <c r="H185" i="27"/>
  <c r="G185" i="27"/>
  <c r="A185" i="27"/>
  <c r="AL184" i="27"/>
  <c r="AK184" i="27"/>
  <c r="AJ184" i="27"/>
  <c r="H184" i="27"/>
  <c r="G184" i="27"/>
  <c r="A184" i="27"/>
  <c r="AL183" i="27"/>
  <c r="AK183" i="27"/>
  <c r="AJ183" i="27"/>
  <c r="H183" i="27"/>
  <c r="G183" i="27"/>
  <c r="A183" i="27"/>
  <c r="AL182" i="27"/>
  <c r="AK182" i="27"/>
  <c r="AJ182" i="27"/>
  <c r="H182" i="27"/>
  <c r="G182" i="27"/>
  <c r="A182" i="27"/>
  <c r="AL181" i="27"/>
  <c r="AK181" i="27"/>
  <c r="AJ181" i="27"/>
  <c r="H181" i="27"/>
  <c r="G181" i="27"/>
  <c r="A181" i="27"/>
  <c r="AL180" i="27"/>
  <c r="AK180" i="27"/>
  <c r="AJ180" i="27"/>
  <c r="H180" i="27"/>
  <c r="G180" i="27"/>
  <c r="A180" i="27"/>
  <c r="AL179" i="27"/>
  <c r="AK179" i="27"/>
  <c r="AJ179" i="27"/>
  <c r="H179" i="27"/>
  <c r="G179" i="27"/>
  <c r="A179" i="27"/>
  <c r="AL178" i="27"/>
  <c r="AK178" i="27"/>
  <c r="AJ178" i="27"/>
  <c r="H178" i="27"/>
  <c r="G178" i="27"/>
  <c r="A178" i="27"/>
  <c r="AL177" i="27"/>
  <c r="AK177" i="27"/>
  <c r="AJ177" i="27"/>
  <c r="H177" i="27"/>
  <c r="G177" i="27"/>
  <c r="A177" i="27"/>
  <c r="AL176" i="27"/>
  <c r="AK176" i="27"/>
  <c r="AJ176" i="27"/>
  <c r="H176" i="27"/>
  <c r="G176" i="27"/>
  <c r="A176" i="27"/>
  <c r="AL175" i="27"/>
  <c r="AK175" i="27"/>
  <c r="AJ175" i="27"/>
  <c r="H175" i="27"/>
  <c r="G175" i="27"/>
  <c r="A175" i="27"/>
  <c r="AL174" i="27"/>
  <c r="AK174" i="27"/>
  <c r="AJ174" i="27"/>
  <c r="H174" i="27"/>
  <c r="G174" i="27"/>
  <c r="A174" i="27"/>
  <c r="H13" i="27"/>
  <c r="C7" i="27"/>
  <c r="C5" i="27"/>
  <c r="C3" i="27"/>
  <c r="AK1" i="27"/>
  <c r="AJ1" i="27"/>
  <c r="AI1" i="27"/>
  <c r="AH1" i="27"/>
  <c r="AG1" i="27"/>
  <c r="AF1" i="27"/>
  <c r="AE1" i="27"/>
  <c r="AD1" i="27"/>
  <c r="AC1" i="27"/>
  <c r="AB1" i="27"/>
  <c r="AA1" i="27"/>
  <c r="Z1" i="27"/>
  <c r="Y1" i="27"/>
  <c r="X1" i="27"/>
  <c r="W1" i="27"/>
  <c r="V1" i="27"/>
  <c r="U1" i="27"/>
  <c r="T1" i="27"/>
  <c r="S1" i="27"/>
  <c r="R1" i="27"/>
  <c r="Q1" i="27"/>
  <c r="P1" i="27"/>
  <c r="O1" i="27"/>
  <c r="N1" i="27"/>
  <c r="M1" i="27"/>
  <c r="L1" i="27"/>
  <c r="K1" i="27"/>
  <c r="J1" i="27"/>
  <c r="I1" i="27"/>
  <c r="H1" i="27"/>
  <c r="G1" i="27"/>
  <c r="F1" i="27"/>
  <c r="E1" i="27"/>
  <c r="D1" i="27"/>
  <c r="C1" i="27"/>
  <c r="B1" i="27"/>
  <c r="AL258" i="26"/>
  <c r="AK258" i="26"/>
  <c r="AJ258" i="26"/>
  <c r="H258" i="26"/>
  <c r="G258" i="26"/>
  <c r="A258" i="26"/>
  <c r="AL257" i="26"/>
  <c r="AK257" i="26"/>
  <c r="AJ257" i="26"/>
  <c r="H257" i="26"/>
  <c r="G257" i="26"/>
  <c r="A257" i="26"/>
  <c r="AL256" i="26"/>
  <c r="AK256" i="26"/>
  <c r="AJ256" i="26"/>
  <c r="H256" i="26"/>
  <c r="G256" i="26"/>
  <c r="A256" i="26"/>
  <c r="AL255" i="26"/>
  <c r="AK255" i="26"/>
  <c r="AJ255" i="26"/>
  <c r="H255" i="26"/>
  <c r="G255" i="26"/>
  <c r="A255" i="26"/>
  <c r="AL254" i="26"/>
  <c r="AK254" i="26"/>
  <c r="AJ254" i="26"/>
  <c r="H254" i="26"/>
  <c r="G254" i="26"/>
  <c r="A254" i="26"/>
  <c r="AL253" i="26"/>
  <c r="AK253" i="26"/>
  <c r="AJ253" i="26"/>
  <c r="H253" i="26"/>
  <c r="G253" i="26"/>
  <c r="A253" i="26"/>
  <c r="AL252" i="26"/>
  <c r="AK252" i="26"/>
  <c r="AJ252" i="26"/>
  <c r="H252" i="26"/>
  <c r="G252" i="26"/>
  <c r="A252" i="26"/>
  <c r="AL251" i="26"/>
  <c r="AK251" i="26"/>
  <c r="AJ251" i="26"/>
  <c r="H251" i="26"/>
  <c r="G251" i="26"/>
  <c r="A251" i="26"/>
  <c r="AL250" i="26"/>
  <c r="AK250" i="26"/>
  <c r="AJ250" i="26"/>
  <c r="H250" i="26"/>
  <c r="G250" i="26"/>
  <c r="A250" i="26"/>
  <c r="AL249" i="26"/>
  <c r="AK249" i="26"/>
  <c r="AJ249" i="26"/>
  <c r="H249" i="26"/>
  <c r="G249" i="26"/>
  <c r="A249" i="26"/>
  <c r="AL248" i="26"/>
  <c r="AK248" i="26"/>
  <c r="AJ248" i="26"/>
  <c r="H248" i="26"/>
  <c r="G248" i="26"/>
  <c r="A248" i="26"/>
  <c r="AL247" i="26"/>
  <c r="AK247" i="26"/>
  <c r="AJ247" i="26"/>
  <c r="H247" i="26"/>
  <c r="G247" i="26"/>
  <c r="A247" i="26"/>
  <c r="AL246" i="26"/>
  <c r="AK246" i="26"/>
  <c r="AJ246" i="26"/>
  <c r="H246" i="26"/>
  <c r="G246" i="26"/>
  <c r="A246" i="26"/>
  <c r="AL245" i="26"/>
  <c r="AK245" i="26"/>
  <c r="AJ245" i="26"/>
  <c r="H245" i="26"/>
  <c r="G245" i="26"/>
  <c r="A245" i="26"/>
  <c r="AL244" i="26"/>
  <c r="AK244" i="26"/>
  <c r="AJ244" i="26"/>
  <c r="H244" i="26"/>
  <c r="G244" i="26"/>
  <c r="A244" i="26"/>
  <c r="AL243" i="26"/>
  <c r="AK243" i="26"/>
  <c r="AJ243" i="26"/>
  <c r="H243" i="26"/>
  <c r="G243" i="26"/>
  <c r="A243" i="26"/>
  <c r="AL242" i="26"/>
  <c r="AK242" i="26"/>
  <c r="AJ242" i="26"/>
  <c r="H242" i="26"/>
  <c r="G242" i="26"/>
  <c r="A242" i="26"/>
  <c r="AL241" i="26"/>
  <c r="AK241" i="26"/>
  <c r="AJ241" i="26"/>
  <c r="H241" i="26"/>
  <c r="G241" i="26"/>
  <c r="A241" i="26"/>
  <c r="AL240" i="26"/>
  <c r="AK240" i="26"/>
  <c r="AJ240" i="26"/>
  <c r="H240" i="26"/>
  <c r="G240" i="26"/>
  <c r="A240" i="26"/>
  <c r="AL239" i="26"/>
  <c r="AK239" i="26"/>
  <c r="AJ239" i="26"/>
  <c r="H239" i="26"/>
  <c r="G239" i="26"/>
  <c r="A239" i="26"/>
  <c r="AL238" i="26"/>
  <c r="AK238" i="26"/>
  <c r="AJ238" i="26"/>
  <c r="H238" i="26"/>
  <c r="G238" i="26"/>
  <c r="A238" i="26"/>
  <c r="AL237" i="26"/>
  <c r="AK237" i="26"/>
  <c r="AJ237" i="26"/>
  <c r="H237" i="26"/>
  <c r="G237" i="26"/>
  <c r="A237" i="26"/>
  <c r="AL236" i="26"/>
  <c r="AK236" i="26"/>
  <c r="AJ236" i="26"/>
  <c r="H236" i="26"/>
  <c r="G236" i="26"/>
  <c r="A236" i="26"/>
  <c r="AL235" i="26"/>
  <c r="AK235" i="26"/>
  <c r="AJ235" i="26"/>
  <c r="H235" i="26"/>
  <c r="G235" i="26"/>
  <c r="A235" i="26"/>
  <c r="AL234" i="26"/>
  <c r="AK234" i="26"/>
  <c r="AJ234" i="26"/>
  <c r="H234" i="26"/>
  <c r="G234" i="26"/>
  <c r="A234" i="26"/>
  <c r="AL233" i="26"/>
  <c r="AK233" i="26"/>
  <c r="AJ233" i="26"/>
  <c r="H233" i="26"/>
  <c r="G233" i="26"/>
  <c r="A233" i="26"/>
  <c r="AL232" i="26"/>
  <c r="AK232" i="26"/>
  <c r="AJ232" i="26"/>
  <c r="H232" i="26"/>
  <c r="G232" i="26"/>
  <c r="A232" i="26"/>
  <c r="AL231" i="26"/>
  <c r="AK231" i="26"/>
  <c r="AJ231" i="26"/>
  <c r="H231" i="26"/>
  <c r="G231" i="26"/>
  <c r="A231" i="26"/>
  <c r="AL230" i="26"/>
  <c r="AK230" i="26"/>
  <c r="AJ230" i="26"/>
  <c r="H230" i="26"/>
  <c r="G230" i="26"/>
  <c r="A230" i="26"/>
  <c r="AL229" i="26"/>
  <c r="AK229" i="26"/>
  <c r="AJ229" i="26"/>
  <c r="H229" i="26"/>
  <c r="G229" i="26"/>
  <c r="A229" i="26"/>
  <c r="AL228" i="26"/>
  <c r="AK228" i="26"/>
  <c r="AJ228" i="26"/>
  <c r="H228" i="26"/>
  <c r="G228" i="26"/>
  <c r="A228" i="26"/>
  <c r="AL227" i="26"/>
  <c r="AK227" i="26"/>
  <c r="AJ227" i="26"/>
  <c r="H227" i="26"/>
  <c r="G227" i="26"/>
  <c r="A227" i="26"/>
  <c r="AL226" i="26"/>
  <c r="AK226" i="26"/>
  <c r="AJ226" i="26"/>
  <c r="H226" i="26"/>
  <c r="G226" i="26"/>
  <c r="A226" i="26"/>
  <c r="AL225" i="26"/>
  <c r="AK225" i="26"/>
  <c r="AJ225" i="26"/>
  <c r="H225" i="26"/>
  <c r="G225" i="26"/>
  <c r="A225" i="26"/>
  <c r="AL224" i="26"/>
  <c r="AK224" i="26"/>
  <c r="AJ224" i="26"/>
  <c r="H224" i="26"/>
  <c r="G224" i="26"/>
  <c r="A224" i="26"/>
  <c r="AL223" i="26"/>
  <c r="AK223" i="26"/>
  <c r="AJ223" i="26"/>
  <c r="H223" i="26"/>
  <c r="G223" i="26"/>
  <c r="A223" i="26"/>
  <c r="AL222" i="26"/>
  <c r="AK222" i="26"/>
  <c r="AJ222" i="26"/>
  <c r="H222" i="26"/>
  <c r="G222" i="26"/>
  <c r="A222" i="26"/>
  <c r="AL221" i="26"/>
  <c r="AK221" i="26"/>
  <c r="AJ221" i="26"/>
  <c r="H221" i="26"/>
  <c r="G221" i="26"/>
  <c r="A221" i="26"/>
  <c r="AL220" i="26"/>
  <c r="AK220" i="26"/>
  <c r="AJ220" i="26"/>
  <c r="H220" i="26"/>
  <c r="G220" i="26"/>
  <c r="A220" i="26"/>
  <c r="AL219" i="26"/>
  <c r="AK219" i="26"/>
  <c r="AJ219" i="26"/>
  <c r="H219" i="26"/>
  <c r="G219" i="26"/>
  <c r="A219" i="26"/>
  <c r="AL218" i="26"/>
  <c r="AK218" i="26"/>
  <c r="AJ218" i="26"/>
  <c r="H218" i="26"/>
  <c r="G218" i="26"/>
  <c r="A218" i="26"/>
  <c r="AL217" i="26"/>
  <c r="AK217" i="26"/>
  <c r="AJ217" i="26"/>
  <c r="H217" i="26"/>
  <c r="G217" i="26"/>
  <c r="A217" i="26"/>
  <c r="AL216" i="26"/>
  <c r="AK216" i="26"/>
  <c r="AJ216" i="26"/>
  <c r="H216" i="26"/>
  <c r="G216" i="26"/>
  <c r="A216" i="26"/>
  <c r="AL215" i="26"/>
  <c r="AK215" i="26"/>
  <c r="AJ215" i="26"/>
  <c r="H215" i="26"/>
  <c r="G215" i="26"/>
  <c r="A215" i="26"/>
  <c r="AL214" i="26"/>
  <c r="AK214" i="26"/>
  <c r="AJ214" i="26"/>
  <c r="H214" i="26"/>
  <c r="G214" i="26"/>
  <c r="A214" i="26"/>
  <c r="AL213" i="26"/>
  <c r="AK213" i="26"/>
  <c r="AJ213" i="26"/>
  <c r="H213" i="26"/>
  <c r="G213" i="26"/>
  <c r="A213" i="26"/>
  <c r="AL212" i="26"/>
  <c r="AK212" i="26"/>
  <c r="AJ212" i="26"/>
  <c r="H212" i="26"/>
  <c r="G212" i="26"/>
  <c r="A212" i="26"/>
  <c r="AL211" i="26"/>
  <c r="AK211" i="26"/>
  <c r="AJ211" i="26"/>
  <c r="H211" i="26"/>
  <c r="G211" i="26"/>
  <c r="A211" i="26"/>
  <c r="AL210" i="26"/>
  <c r="AK210" i="26"/>
  <c r="AJ210" i="26"/>
  <c r="H210" i="26"/>
  <c r="G210" i="26"/>
  <c r="A210" i="26"/>
  <c r="AL209" i="26"/>
  <c r="AK209" i="26"/>
  <c r="AJ209" i="26"/>
  <c r="H209" i="26"/>
  <c r="G209" i="26"/>
  <c r="A209" i="26"/>
  <c r="AL208" i="26"/>
  <c r="AK208" i="26"/>
  <c r="AJ208" i="26"/>
  <c r="H208" i="26"/>
  <c r="G208" i="26"/>
  <c r="A208" i="26"/>
  <c r="AL207" i="26"/>
  <c r="AK207" i="26"/>
  <c r="AJ207" i="26"/>
  <c r="H207" i="26"/>
  <c r="G207" i="26"/>
  <c r="A207" i="26"/>
  <c r="AL206" i="26"/>
  <c r="AK206" i="26"/>
  <c r="AJ206" i="26"/>
  <c r="H206" i="26"/>
  <c r="G206" i="26"/>
  <c r="A206" i="26"/>
  <c r="AL205" i="26"/>
  <c r="AK205" i="26"/>
  <c r="AJ205" i="26"/>
  <c r="H205" i="26"/>
  <c r="G205" i="26"/>
  <c r="A205" i="26"/>
  <c r="AL204" i="26"/>
  <c r="AK204" i="26"/>
  <c r="AJ204" i="26"/>
  <c r="H204" i="26"/>
  <c r="G204" i="26"/>
  <c r="A204" i="26"/>
  <c r="AL203" i="26"/>
  <c r="AK203" i="26"/>
  <c r="AJ203" i="26"/>
  <c r="H203" i="26"/>
  <c r="G203" i="26"/>
  <c r="A203" i="26"/>
  <c r="AL202" i="26"/>
  <c r="AK202" i="26"/>
  <c r="AJ202" i="26"/>
  <c r="H202" i="26"/>
  <c r="G202" i="26"/>
  <c r="A202" i="26"/>
  <c r="AL201" i="26"/>
  <c r="AK201" i="26"/>
  <c r="AJ201" i="26"/>
  <c r="H201" i="26"/>
  <c r="G201" i="26"/>
  <c r="A201" i="26"/>
  <c r="AL200" i="26"/>
  <c r="AK200" i="26"/>
  <c r="AJ200" i="26"/>
  <c r="H200" i="26"/>
  <c r="G200" i="26"/>
  <c r="A200" i="26"/>
  <c r="AL199" i="26"/>
  <c r="AK199" i="26"/>
  <c r="AJ199" i="26"/>
  <c r="H199" i="26"/>
  <c r="G199" i="26"/>
  <c r="A199" i="26"/>
  <c r="AL198" i="26"/>
  <c r="AK198" i="26"/>
  <c r="AJ198" i="26"/>
  <c r="H198" i="26"/>
  <c r="G198" i="26"/>
  <c r="A198" i="26"/>
  <c r="AL197" i="26"/>
  <c r="AK197" i="26"/>
  <c r="AJ197" i="26"/>
  <c r="H197" i="26"/>
  <c r="G197" i="26"/>
  <c r="A197" i="26"/>
  <c r="AL196" i="26"/>
  <c r="AK196" i="26"/>
  <c r="AJ196" i="26"/>
  <c r="H196" i="26"/>
  <c r="G196" i="26"/>
  <c r="A196" i="26"/>
  <c r="AL195" i="26"/>
  <c r="AK195" i="26"/>
  <c r="AJ195" i="26"/>
  <c r="H195" i="26"/>
  <c r="G195" i="26"/>
  <c r="A195" i="26"/>
  <c r="AL194" i="26"/>
  <c r="AK194" i="26"/>
  <c r="AJ194" i="26"/>
  <c r="H194" i="26"/>
  <c r="G194" i="26"/>
  <c r="A194" i="26"/>
  <c r="AL193" i="26"/>
  <c r="AK193" i="26"/>
  <c r="AJ193" i="26"/>
  <c r="H193" i="26"/>
  <c r="G193" i="26"/>
  <c r="A193" i="26"/>
  <c r="AL192" i="26"/>
  <c r="AK192" i="26"/>
  <c r="AJ192" i="26"/>
  <c r="H192" i="26"/>
  <c r="G192" i="26"/>
  <c r="A192" i="26"/>
  <c r="AL191" i="26"/>
  <c r="AK191" i="26"/>
  <c r="AJ191" i="26"/>
  <c r="H191" i="26"/>
  <c r="G191" i="26"/>
  <c r="A191" i="26"/>
  <c r="AL190" i="26"/>
  <c r="AK190" i="26"/>
  <c r="AJ190" i="26"/>
  <c r="H190" i="26"/>
  <c r="G190" i="26"/>
  <c r="A190" i="26"/>
  <c r="AL189" i="26"/>
  <c r="AK189" i="26"/>
  <c r="AJ189" i="26"/>
  <c r="H189" i="26"/>
  <c r="G189" i="26"/>
  <c r="A189" i="26"/>
  <c r="AL188" i="26"/>
  <c r="AK188" i="26"/>
  <c r="AJ188" i="26"/>
  <c r="H188" i="26"/>
  <c r="G188" i="26"/>
  <c r="A188" i="26"/>
  <c r="AL187" i="26"/>
  <c r="AK187" i="26"/>
  <c r="AJ187" i="26"/>
  <c r="H187" i="26"/>
  <c r="G187" i="26"/>
  <c r="A187" i="26"/>
  <c r="AL186" i="26"/>
  <c r="AK186" i="26"/>
  <c r="AJ186" i="26"/>
  <c r="H186" i="26"/>
  <c r="G186" i="26"/>
  <c r="A186" i="26"/>
  <c r="AL185" i="26"/>
  <c r="AK185" i="26"/>
  <c r="AJ185" i="26"/>
  <c r="H185" i="26"/>
  <c r="G185" i="26"/>
  <c r="A185" i="26"/>
  <c r="AL184" i="26"/>
  <c r="AK184" i="26"/>
  <c r="AJ184" i="26"/>
  <c r="H184" i="26"/>
  <c r="G184" i="26"/>
  <c r="A184" i="26"/>
  <c r="AL183" i="26"/>
  <c r="AK183" i="26"/>
  <c r="AJ183" i="26"/>
  <c r="H183" i="26"/>
  <c r="G183" i="26"/>
  <c r="A183" i="26"/>
  <c r="AL182" i="26"/>
  <c r="AK182" i="26"/>
  <c r="AJ182" i="26"/>
  <c r="H182" i="26"/>
  <c r="G182" i="26"/>
  <c r="A182" i="26"/>
  <c r="AL181" i="26"/>
  <c r="AK181" i="26"/>
  <c r="AJ181" i="26"/>
  <c r="H181" i="26"/>
  <c r="G181" i="26"/>
  <c r="A181" i="26"/>
  <c r="AL180" i="26"/>
  <c r="AK180" i="26"/>
  <c r="AJ180" i="26"/>
  <c r="H180" i="26"/>
  <c r="G180" i="26"/>
  <c r="A180" i="26"/>
  <c r="AL179" i="26"/>
  <c r="AK179" i="26"/>
  <c r="AJ179" i="26"/>
  <c r="H179" i="26"/>
  <c r="G179" i="26"/>
  <c r="A179" i="26"/>
  <c r="AL178" i="26"/>
  <c r="AK178" i="26"/>
  <c r="AJ178" i="26"/>
  <c r="H178" i="26"/>
  <c r="G178" i="26"/>
  <c r="A178" i="26"/>
  <c r="AL177" i="26"/>
  <c r="AK177" i="26"/>
  <c r="AJ177" i="26"/>
  <c r="H177" i="26"/>
  <c r="G177" i="26"/>
  <c r="A177" i="26"/>
  <c r="AL176" i="26"/>
  <c r="AK176" i="26"/>
  <c r="AJ176" i="26"/>
  <c r="H176" i="26"/>
  <c r="G176" i="26"/>
  <c r="A176" i="26"/>
  <c r="AL175" i="26"/>
  <c r="AK175" i="26"/>
  <c r="AJ175" i="26"/>
  <c r="H175" i="26"/>
  <c r="G175" i="26"/>
  <c r="A175" i="26"/>
  <c r="AL174" i="26"/>
  <c r="AK174" i="26"/>
  <c r="AJ174" i="26"/>
  <c r="H174" i="26"/>
  <c r="G174" i="26"/>
  <c r="A174" i="26"/>
  <c r="H13" i="26"/>
  <c r="C7" i="26"/>
  <c r="C5" i="26"/>
  <c r="C3" i="26"/>
  <c r="AK1" i="26"/>
  <c r="AJ1" i="26"/>
  <c r="AI1" i="26"/>
  <c r="AH1" i="26"/>
  <c r="AG1" i="26"/>
  <c r="AF1" i="26"/>
  <c r="AE1" i="26"/>
  <c r="AD1" i="26"/>
  <c r="AC1" i="26"/>
  <c r="AB1" i="26"/>
  <c r="AA1" i="26"/>
  <c r="Z1" i="26"/>
  <c r="Y1" i="26"/>
  <c r="X1" i="26"/>
  <c r="W1" i="26"/>
  <c r="V1" i="26"/>
  <c r="U1" i="26"/>
  <c r="T1" i="26"/>
  <c r="S1" i="26"/>
  <c r="R1" i="26"/>
  <c r="Q1" i="26"/>
  <c r="P1" i="26"/>
  <c r="O1" i="26"/>
  <c r="N1" i="26"/>
  <c r="M1" i="26"/>
  <c r="L1" i="26"/>
  <c r="K1" i="26"/>
  <c r="J1" i="26"/>
  <c r="I1" i="26"/>
  <c r="H1" i="26"/>
  <c r="G1" i="26"/>
  <c r="F1" i="26"/>
  <c r="E1" i="26"/>
  <c r="D1" i="26"/>
  <c r="C1" i="26"/>
  <c r="B1" i="26"/>
  <c r="AL258" i="25"/>
  <c r="AK258" i="25"/>
  <c r="AJ258" i="25"/>
  <c r="H258" i="25"/>
  <c r="G258" i="25"/>
  <c r="A258" i="25"/>
  <c r="AL257" i="25"/>
  <c r="AK257" i="25"/>
  <c r="AJ257" i="25"/>
  <c r="H257" i="25"/>
  <c r="G257" i="25"/>
  <c r="A257" i="25"/>
  <c r="AL256" i="25"/>
  <c r="AK256" i="25"/>
  <c r="AJ256" i="25"/>
  <c r="H256" i="25"/>
  <c r="G256" i="25"/>
  <c r="A256" i="25"/>
  <c r="AL255" i="25"/>
  <c r="AK255" i="25"/>
  <c r="AJ255" i="25"/>
  <c r="H255" i="25"/>
  <c r="G255" i="25"/>
  <c r="A255" i="25"/>
  <c r="AL254" i="25"/>
  <c r="AK254" i="25"/>
  <c r="AJ254" i="25"/>
  <c r="H254" i="25"/>
  <c r="G254" i="25"/>
  <c r="A254" i="25"/>
  <c r="AL253" i="25"/>
  <c r="AK253" i="25"/>
  <c r="AJ253" i="25"/>
  <c r="H253" i="25"/>
  <c r="G253" i="25"/>
  <c r="A253" i="25"/>
  <c r="AL252" i="25"/>
  <c r="AK252" i="25"/>
  <c r="AJ252" i="25"/>
  <c r="H252" i="25"/>
  <c r="G252" i="25"/>
  <c r="A252" i="25"/>
  <c r="AL251" i="25"/>
  <c r="AK251" i="25"/>
  <c r="AJ251" i="25"/>
  <c r="H251" i="25"/>
  <c r="G251" i="25"/>
  <c r="A251" i="25"/>
  <c r="AL250" i="25"/>
  <c r="AK250" i="25"/>
  <c r="AJ250" i="25"/>
  <c r="H250" i="25"/>
  <c r="G250" i="25"/>
  <c r="A250" i="25"/>
  <c r="AL249" i="25"/>
  <c r="AK249" i="25"/>
  <c r="AJ249" i="25"/>
  <c r="H249" i="25"/>
  <c r="G249" i="25"/>
  <c r="A249" i="25"/>
  <c r="AL248" i="25"/>
  <c r="AK248" i="25"/>
  <c r="AJ248" i="25"/>
  <c r="H248" i="25"/>
  <c r="G248" i="25"/>
  <c r="A248" i="25"/>
  <c r="AL247" i="25"/>
  <c r="AK247" i="25"/>
  <c r="AJ247" i="25"/>
  <c r="H247" i="25"/>
  <c r="G247" i="25"/>
  <c r="A247" i="25"/>
  <c r="AL246" i="25"/>
  <c r="AK246" i="25"/>
  <c r="AJ246" i="25"/>
  <c r="H246" i="25"/>
  <c r="G246" i="25"/>
  <c r="A246" i="25"/>
  <c r="AL245" i="25"/>
  <c r="AK245" i="25"/>
  <c r="AJ245" i="25"/>
  <c r="H245" i="25"/>
  <c r="G245" i="25"/>
  <c r="A245" i="25"/>
  <c r="AL244" i="25"/>
  <c r="AK244" i="25"/>
  <c r="AJ244" i="25"/>
  <c r="H244" i="25"/>
  <c r="G244" i="25"/>
  <c r="A244" i="25"/>
  <c r="AL243" i="25"/>
  <c r="AK243" i="25"/>
  <c r="AJ243" i="25"/>
  <c r="H243" i="25"/>
  <c r="G243" i="25"/>
  <c r="A243" i="25"/>
  <c r="AL242" i="25"/>
  <c r="AK242" i="25"/>
  <c r="AJ242" i="25"/>
  <c r="H242" i="25"/>
  <c r="G242" i="25"/>
  <c r="A242" i="25"/>
  <c r="AL241" i="25"/>
  <c r="AK241" i="25"/>
  <c r="AJ241" i="25"/>
  <c r="H241" i="25"/>
  <c r="G241" i="25"/>
  <c r="A241" i="25"/>
  <c r="AL240" i="25"/>
  <c r="AK240" i="25"/>
  <c r="AJ240" i="25"/>
  <c r="H240" i="25"/>
  <c r="G240" i="25"/>
  <c r="A240" i="25"/>
  <c r="AL239" i="25"/>
  <c r="AK239" i="25"/>
  <c r="AJ239" i="25"/>
  <c r="H239" i="25"/>
  <c r="G239" i="25"/>
  <c r="A239" i="25"/>
  <c r="AL238" i="25"/>
  <c r="AK238" i="25"/>
  <c r="AJ238" i="25"/>
  <c r="H238" i="25"/>
  <c r="G238" i="25"/>
  <c r="A238" i="25"/>
  <c r="AL237" i="25"/>
  <c r="AK237" i="25"/>
  <c r="AJ237" i="25"/>
  <c r="H237" i="25"/>
  <c r="G237" i="25"/>
  <c r="A237" i="25"/>
  <c r="AL236" i="25"/>
  <c r="AK236" i="25"/>
  <c r="AJ236" i="25"/>
  <c r="H236" i="25"/>
  <c r="G236" i="25"/>
  <c r="A236" i="25"/>
  <c r="AL235" i="25"/>
  <c r="AK235" i="25"/>
  <c r="AJ235" i="25"/>
  <c r="H235" i="25"/>
  <c r="G235" i="25"/>
  <c r="A235" i="25"/>
  <c r="AL234" i="25"/>
  <c r="AK234" i="25"/>
  <c r="AJ234" i="25"/>
  <c r="H234" i="25"/>
  <c r="G234" i="25"/>
  <c r="A234" i="25"/>
  <c r="AL233" i="25"/>
  <c r="AK233" i="25"/>
  <c r="AJ233" i="25"/>
  <c r="H233" i="25"/>
  <c r="G233" i="25"/>
  <c r="A233" i="25"/>
  <c r="AL232" i="25"/>
  <c r="AK232" i="25"/>
  <c r="AJ232" i="25"/>
  <c r="H232" i="25"/>
  <c r="G232" i="25"/>
  <c r="A232" i="25"/>
  <c r="AL231" i="25"/>
  <c r="AK231" i="25"/>
  <c r="AJ231" i="25"/>
  <c r="H231" i="25"/>
  <c r="G231" i="25"/>
  <c r="A231" i="25"/>
  <c r="AL230" i="25"/>
  <c r="AK230" i="25"/>
  <c r="AJ230" i="25"/>
  <c r="H230" i="25"/>
  <c r="G230" i="25"/>
  <c r="A230" i="25"/>
  <c r="AL229" i="25"/>
  <c r="AK229" i="25"/>
  <c r="AJ229" i="25"/>
  <c r="H229" i="25"/>
  <c r="G229" i="25"/>
  <c r="A229" i="25"/>
  <c r="AL228" i="25"/>
  <c r="AK228" i="25"/>
  <c r="AJ228" i="25"/>
  <c r="H228" i="25"/>
  <c r="G228" i="25"/>
  <c r="A228" i="25"/>
  <c r="AL227" i="25"/>
  <c r="AK227" i="25"/>
  <c r="AJ227" i="25"/>
  <c r="H227" i="25"/>
  <c r="G227" i="25"/>
  <c r="A227" i="25"/>
  <c r="AL226" i="25"/>
  <c r="AK226" i="25"/>
  <c r="AJ226" i="25"/>
  <c r="H226" i="25"/>
  <c r="G226" i="25"/>
  <c r="A226" i="25"/>
  <c r="AL225" i="25"/>
  <c r="AK225" i="25"/>
  <c r="AJ225" i="25"/>
  <c r="H225" i="25"/>
  <c r="G225" i="25"/>
  <c r="A225" i="25"/>
  <c r="AL224" i="25"/>
  <c r="AK224" i="25"/>
  <c r="AJ224" i="25"/>
  <c r="H224" i="25"/>
  <c r="G224" i="25"/>
  <c r="A224" i="25"/>
  <c r="AL223" i="25"/>
  <c r="AK223" i="25"/>
  <c r="AJ223" i="25"/>
  <c r="H223" i="25"/>
  <c r="G223" i="25"/>
  <c r="A223" i="25"/>
  <c r="AL222" i="25"/>
  <c r="AK222" i="25"/>
  <c r="AJ222" i="25"/>
  <c r="H222" i="25"/>
  <c r="G222" i="25"/>
  <c r="A222" i="25"/>
  <c r="AL221" i="25"/>
  <c r="AK221" i="25"/>
  <c r="AJ221" i="25"/>
  <c r="H221" i="25"/>
  <c r="G221" i="25"/>
  <c r="A221" i="25"/>
  <c r="AL220" i="25"/>
  <c r="AK220" i="25"/>
  <c r="AJ220" i="25"/>
  <c r="H220" i="25"/>
  <c r="G220" i="25"/>
  <c r="A220" i="25"/>
  <c r="AL219" i="25"/>
  <c r="AK219" i="25"/>
  <c r="AJ219" i="25"/>
  <c r="H219" i="25"/>
  <c r="G219" i="25"/>
  <c r="A219" i="25"/>
  <c r="AL218" i="25"/>
  <c r="AK218" i="25"/>
  <c r="AJ218" i="25"/>
  <c r="H218" i="25"/>
  <c r="G218" i="25"/>
  <c r="A218" i="25"/>
  <c r="AL217" i="25"/>
  <c r="AK217" i="25"/>
  <c r="AJ217" i="25"/>
  <c r="H217" i="25"/>
  <c r="G217" i="25"/>
  <c r="A217" i="25"/>
  <c r="AL216" i="25"/>
  <c r="AK216" i="25"/>
  <c r="AJ216" i="25"/>
  <c r="H216" i="25"/>
  <c r="G216" i="25"/>
  <c r="A216" i="25"/>
  <c r="AL215" i="25"/>
  <c r="AK215" i="25"/>
  <c r="AJ215" i="25"/>
  <c r="H215" i="25"/>
  <c r="G215" i="25"/>
  <c r="A215" i="25"/>
  <c r="AL214" i="25"/>
  <c r="AK214" i="25"/>
  <c r="AJ214" i="25"/>
  <c r="H214" i="25"/>
  <c r="G214" i="25"/>
  <c r="A214" i="25"/>
  <c r="AL213" i="25"/>
  <c r="AK213" i="25"/>
  <c r="AJ213" i="25"/>
  <c r="H213" i="25"/>
  <c r="G213" i="25"/>
  <c r="A213" i="25"/>
  <c r="AL212" i="25"/>
  <c r="AK212" i="25"/>
  <c r="AJ212" i="25"/>
  <c r="H212" i="25"/>
  <c r="G212" i="25"/>
  <c r="A212" i="25"/>
  <c r="AL211" i="25"/>
  <c r="AK211" i="25"/>
  <c r="AJ211" i="25"/>
  <c r="H211" i="25"/>
  <c r="G211" i="25"/>
  <c r="A211" i="25"/>
  <c r="AL210" i="25"/>
  <c r="AK210" i="25"/>
  <c r="AJ210" i="25"/>
  <c r="H210" i="25"/>
  <c r="G210" i="25"/>
  <c r="A210" i="25"/>
  <c r="AL209" i="25"/>
  <c r="AK209" i="25"/>
  <c r="AJ209" i="25"/>
  <c r="H209" i="25"/>
  <c r="G209" i="25"/>
  <c r="A209" i="25"/>
  <c r="AL208" i="25"/>
  <c r="AK208" i="25"/>
  <c r="AJ208" i="25"/>
  <c r="H208" i="25"/>
  <c r="G208" i="25"/>
  <c r="A208" i="25"/>
  <c r="AL207" i="25"/>
  <c r="AK207" i="25"/>
  <c r="AJ207" i="25"/>
  <c r="H207" i="25"/>
  <c r="G207" i="25"/>
  <c r="A207" i="25"/>
  <c r="AL206" i="25"/>
  <c r="AK206" i="25"/>
  <c r="AJ206" i="25"/>
  <c r="H206" i="25"/>
  <c r="G206" i="25"/>
  <c r="A206" i="25"/>
  <c r="AL205" i="25"/>
  <c r="AK205" i="25"/>
  <c r="AJ205" i="25"/>
  <c r="H205" i="25"/>
  <c r="G205" i="25"/>
  <c r="A205" i="25"/>
  <c r="AL204" i="25"/>
  <c r="AK204" i="25"/>
  <c r="AJ204" i="25"/>
  <c r="H204" i="25"/>
  <c r="G204" i="25"/>
  <c r="A204" i="25"/>
  <c r="AL203" i="25"/>
  <c r="AK203" i="25"/>
  <c r="AJ203" i="25"/>
  <c r="H203" i="25"/>
  <c r="G203" i="25"/>
  <c r="A203" i="25"/>
  <c r="AL202" i="25"/>
  <c r="AK202" i="25"/>
  <c r="AJ202" i="25"/>
  <c r="H202" i="25"/>
  <c r="G202" i="25"/>
  <c r="A202" i="25"/>
  <c r="AL201" i="25"/>
  <c r="AK201" i="25"/>
  <c r="AJ201" i="25"/>
  <c r="H201" i="25"/>
  <c r="G201" i="25"/>
  <c r="A201" i="25"/>
  <c r="AL200" i="25"/>
  <c r="AK200" i="25"/>
  <c r="AJ200" i="25"/>
  <c r="H200" i="25"/>
  <c r="G200" i="25"/>
  <c r="A200" i="25"/>
  <c r="AL199" i="25"/>
  <c r="AK199" i="25"/>
  <c r="AJ199" i="25"/>
  <c r="H199" i="25"/>
  <c r="G199" i="25"/>
  <c r="A199" i="25"/>
  <c r="AL198" i="25"/>
  <c r="AK198" i="25"/>
  <c r="AJ198" i="25"/>
  <c r="H198" i="25"/>
  <c r="G198" i="25"/>
  <c r="A198" i="25"/>
  <c r="AL197" i="25"/>
  <c r="AK197" i="25"/>
  <c r="AJ197" i="25"/>
  <c r="H197" i="25"/>
  <c r="G197" i="25"/>
  <c r="A197" i="25"/>
  <c r="AL196" i="25"/>
  <c r="AK196" i="25"/>
  <c r="AJ196" i="25"/>
  <c r="H196" i="25"/>
  <c r="G196" i="25"/>
  <c r="A196" i="25"/>
  <c r="AL195" i="25"/>
  <c r="AK195" i="25"/>
  <c r="AJ195" i="25"/>
  <c r="H195" i="25"/>
  <c r="G195" i="25"/>
  <c r="A195" i="25"/>
  <c r="AL194" i="25"/>
  <c r="AK194" i="25"/>
  <c r="AJ194" i="25"/>
  <c r="H194" i="25"/>
  <c r="G194" i="25"/>
  <c r="A194" i="25"/>
  <c r="AL193" i="25"/>
  <c r="AK193" i="25"/>
  <c r="AJ193" i="25"/>
  <c r="H193" i="25"/>
  <c r="G193" i="25"/>
  <c r="A193" i="25"/>
  <c r="AL192" i="25"/>
  <c r="AK192" i="25"/>
  <c r="AJ192" i="25"/>
  <c r="H192" i="25"/>
  <c r="G192" i="25"/>
  <c r="A192" i="25"/>
  <c r="AL191" i="25"/>
  <c r="AK191" i="25"/>
  <c r="AJ191" i="25"/>
  <c r="H191" i="25"/>
  <c r="G191" i="25"/>
  <c r="A191" i="25"/>
  <c r="AL190" i="25"/>
  <c r="AK190" i="25"/>
  <c r="AJ190" i="25"/>
  <c r="H190" i="25"/>
  <c r="G190" i="25"/>
  <c r="A190" i="25"/>
  <c r="AL189" i="25"/>
  <c r="AK189" i="25"/>
  <c r="AJ189" i="25"/>
  <c r="H189" i="25"/>
  <c r="G189" i="25"/>
  <c r="A189" i="25"/>
  <c r="AL188" i="25"/>
  <c r="AK188" i="25"/>
  <c r="AJ188" i="25"/>
  <c r="H188" i="25"/>
  <c r="G188" i="25"/>
  <c r="A188" i="25"/>
  <c r="AL187" i="25"/>
  <c r="AK187" i="25"/>
  <c r="AJ187" i="25"/>
  <c r="H187" i="25"/>
  <c r="G187" i="25"/>
  <c r="A187" i="25"/>
  <c r="AL186" i="25"/>
  <c r="AK186" i="25"/>
  <c r="AJ186" i="25"/>
  <c r="H186" i="25"/>
  <c r="G186" i="25"/>
  <c r="A186" i="25"/>
  <c r="AL185" i="25"/>
  <c r="AK185" i="25"/>
  <c r="AJ185" i="25"/>
  <c r="H185" i="25"/>
  <c r="G185" i="25"/>
  <c r="A185" i="25"/>
  <c r="AL184" i="25"/>
  <c r="AK184" i="25"/>
  <c r="AJ184" i="25"/>
  <c r="H184" i="25"/>
  <c r="G184" i="25"/>
  <c r="A184" i="25"/>
  <c r="AL183" i="25"/>
  <c r="AK183" i="25"/>
  <c r="AJ183" i="25"/>
  <c r="H183" i="25"/>
  <c r="G183" i="25"/>
  <c r="A183" i="25"/>
  <c r="AL182" i="25"/>
  <c r="AK182" i="25"/>
  <c r="AJ182" i="25"/>
  <c r="H182" i="25"/>
  <c r="G182" i="25"/>
  <c r="A182" i="25"/>
  <c r="AL181" i="25"/>
  <c r="AK181" i="25"/>
  <c r="AJ181" i="25"/>
  <c r="H181" i="25"/>
  <c r="G181" i="25"/>
  <c r="A181" i="25"/>
  <c r="AL180" i="25"/>
  <c r="AK180" i="25"/>
  <c r="AJ180" i="25"/>
  <c r="H180" i="25"/>
  <c r="G180" i="25"/>
  <c r="A180" i="25"/>
  <c r="AL179" i="25"/>
  <c r="AK179" i="25"/>
  <c r="AJ179" i="25"/>
  <c r="H179" i="25"/>
  <c r="G179" i="25"/>
  <c r="A179" i="25"/>
  <c r="AL178" i="25"/>
  <c r="AK178" i="25"/>
  <c r="AJ178" i="25"/>
  <c r="H178" i="25"/>
  <c r="G178" i="25"/>
  <c r="A178" i="25"/>
  <c r="AL177" i="25"/>
  <c r="AK177" i="25"/>
  <c r="AJ177" i="25"/>
  <c r="H177" i="25"/>
  <c r="G177" i="25"/>
  <c r="A177" i="25"/>
  <c r="AL176" i="25"/>
  <c r="AK176" i="25"/>
  <c r="AJ176" i="25"/>
  <c r="H176" i="25"/>
  <c r="G176" i="25"/>
  <c r="A176" i="25"/>
  <c r="AL175" i="25"/>
  <c r="AK175" i="25"/>
  <c r="AJ175" i="25"/>
  <c r="H175" i="25"/>
  <c r="G175" i="25"/>
  <c r="A175" i="25"/>
  <c r="AL174" i="25"/>
  <c r="AK174" i="25"/>
  <c r="AJ174" i="25"/>
  <c r="H174" i="25"/>
  <c r="G174" i="25"/>
  <c r="A174" i="25"/>
  <c r="H13" i="25"/>
  <c r="C7" i="25"/>
  <c r="C5" i="25"/>
  <c r="C3" i="25"/>
  <c r="AK1" i="25"/>
  <c r="AJ1" i="25"/>
  <c r="AI1" i="25"/>
  <c r="AH1" i="25"/>
  <c r="AG1" i="25"/>
  <c r="AF1" i="25"/>
  <c r="AE1" i="25"/>
  <c r="AD1" i="25"/>
  <c r="AC1" i="25"/>
  <c r="AB1" i="25"/>
  <c r="AA1" i="25"/>
  <c r="Z1" i="25"/>
  <c r="Y1" i="25"/>
  <c r="X1" i="25"/>
  <c r="W1" i="25"/>
  <c r="V1" i="25"/>
  <c r="U1" i="25"/>
  <c r="T1" i="25"/>
  <c r="S1" i="25"/>
  <c r="R1" i="25"/>
  <c r="Q1" i="25"/>
  <c r="P1" i="25"/>
  <c r="O1" i="25"/>
  <c r="N1" i="25"/>
  <c r="M1" i="25"/>
  <c r="L1" i="25"/>
  <c r="K1" i="25"/>
  <c r="J1" i="25"/>
  <c r="I1" i="25"/>
  <c r="H1" i="25"/>
  <c r="G1" i="25"/>
  <c r="F1" i="25"/>
  <c r="E1" i="25"/>
  <c r="D1" i="25"/>
  <c r="C1" i="25"/>
  <c r="B1" i="25"/>
  <c r="AL258" i="24"/>
  <c r="AK258" i="24"/>
  <c r="AJ258" i="24"/>
  <c r="H258" i="24"/>
  <c r="G258" i="24"/>
  <c r="A258" i="24"/>
  <c r="AL257" i="24"/>
  <c r="AK257" i="24"/>
  <c r="AJ257" i="24"/>
  <c r="H257" i="24"/>
  <c r="G257" i="24"/>
  <c r="A257" i="24"/>
  <c r="AL256" i="24"/>
  <c r="AK256" i="24"/>
  <c r="AJ256" i="24"/>
  <c r="H256" i="24"/>
  <c r="G256" i="24"/>
  <c r="A256" i="24"/>
  <c r="AL255" i="24"/>
  <c r="AK255" i="24"/>
  <c r="AJ255" i="24"/>
  <c r="H255" i="24"/>
  <c r="G255" i="24"/>
  <c r="A255" i="24"/>
  <c r="AL254" i="24"/>
  <c r="AK254" i="24"/>
  <c r="AJ254" i="24"/>
  <c r="H254" i="24"/>
  <c r="G254" i="24"/>
  <c r="A254" i="24"/>
  <c r="AL253" i="24"/>
  <c r="AK253" i="24"/>
  <c r="AJ253" i="24"/>
  <c r="H253" i="24"/>
  <c r="G253" i="24"/>
  <c r="A253" i="24"/>
  <c r="AL252" i="24"/>
  <c r="AK252" i="24"/>
  <c r="AJ252" i="24"/>
  <c r="H252" i="24"/>
  <c r="G252" i="24"/>
  <c r="A252" i="24"/>
  <c r="AL251" i="24"/>
  <c r="AK251" i="24"/>
  <c r="AJ251" i="24"/>
  <c r="H251" i="24"/>
  <c r="G251" i="24"/>
  <c r="A251" i="24"/>
  <c r="AL250" i="24"/>
  <c r="AK250" i="24"/>
  <c r="AJ250" i="24"/>
  <c r="H250" i="24"/>
  <c r="G250" i="24"/>
  <c r="A250" i="24"/>
  <c r="AL249" i="24"/>
  <c r="AK249" i="24"/>
  <c r="AJ249" i="24"/>
  <c r="H249" i="24"/>
  <c r="G249" i="24"/>
  <c r="A249" i="24"/>
  <c r="AL248" i="24"/>
  <c r="AK248" i="24"/>
  <c r="AJ248" i="24"/>
  <c r="H248" i="24"/>
  <c r="G248" i="24"/>
  <c r="A248" i="24"/>
  <c r="AL247" i="24"/>
  <c r="AK247" i="24"/>
  <c r="AJ247" i="24"/>
  <c r="H247" i="24"/>
  <c r="G247" i="24"/>
  <c r="A247" i="24"/>
  <c r="AL246" i="24"/>
  <c r="AK246" i="24"/>
  <c r="AJ246" i="24"/>
  <c r="H246" i="24"/>
  <c r="G246" i="24"/>
  <c r="A246" i="24"/>
  <c r="AL245" i="24"/>
  <c r="AK245" i="24"/>
  <c r="AJ245" i="24"/>
  <c r="H245" i="24"/>
  <c r="G245" i="24"/>
  <c r="A245" i="24"/>
  <c r="AL244" i="24"/>
  <c r="AK244" i="24"/>
  <c r="AJ244" i="24"/>
  <c r="H244" i="24"/>
  <c r="G244" i="24"/>
  <c r="A244" i="24"/>
  <c r="AL243" i="24"/>
  <c r="AK243" i="24"/>
  <c r="AJ243" i="24"/>
  <c r="H243" i="24"/>
  <c r="G243" i="24"/>
  <c r="A243" i="24"/>
  <c r="AL242" i="24"/>
  <c r="AK242" i="24"/>
  <c r="AJ242" i="24"/>
  <c r="H242" i="24"/>
  <c r="G242" i="24"/>
  <c r="A242" i="24"/>
  <c r="AL241" i="24"/>
  <c r="AK241" i="24"/>
  <c r="AJ241" i="24"/>
  <c r="H241" i="24"/>
  <c r="G241" i="24"/>
  <c r="A241" i="24"/>
  <c r="AL240" i="24"/>
  <c r="AK240" i="24"/>
  <c r="AJ240" i="24"/>
  <c r="H240" i="24"/>
  <c r="G240" i="24"/>
  <c r="A240" i="24"/>
  <c r="AL239" i="24"/>
  <c r="AK239" i="24"/>
  <c r="AJ239" i="24"/>
  <c r="H239" i="24"/>
  <c r="G239" i="24"/>
  <c r="A239" i="24"/>
  <c r="AL238" i="24"/>
  <c r="AK238" i="24"/>
  <c r="AJ238" i="24"/>
  <c r="H238" i="24"/>
  <c r="G238" i="24"/>
  <c r="A238" i="24"/>
  <c r="AL237" i="24"/>
  <c r="AK237" i="24"/>
  <c r="AJ237" i="24"/>
  <c r="H237" i="24"/>
  <c r="G237" i="24"/>
  <c r="A237" i="24"/>
  <c r="AL236" i="24"/>
  <c r="AK236" i="24"/>
  <c r="AJ236" i="24"/>
  <c r="H236" i="24"/>
  <c r="G236" i="24"/>
  <c r="A236" i="24"/>
  <c r="AL235" i="24"/>
  <c r="AK235" i="24"/>
  <c r="AJ235" i="24"/>
  <c r="H235" i="24"/>
  <c r="G235" i="24"/>
  <c r="A235" i="24"/>
  <c r="AL234" i="24"/>
  <c r="AK234" i="24"/>
  <c r="AJ234" i="24"/>
  <c r="H234" i="24"/>
  <c r="G234" i="24"/>
  <c r="A234" i="24"/>
  <c r="AL233" i="24"/>
  <c r="AK233" i="24"/>
  <c r="AJ233" i="24"/>
  <c r="H233" i="24"/>
  <c r="G233" i="24"/>
  <c r="A233" i="24"/>
  <c r="AL232" i="24"/>
  <c r="AK232" i="24"/>
  <c r="AJ232" i="24"/>
  <c r="H232" i="24"/>
  <c r="G232" i="24"/>
  <c r="A232" i="24"/>
  <c r="AL231" i="24"/>
  <c r="AK231" i="24"/>
  <c r="AJ231" i="24"/>
  <c r="H231" i="24"/>
  <c r="G231" i="24"/>
  <c r="A231" i="24"/>
  <c r="AL230" i="24"/>
  <c r="AK230" i="24"/>
  <c r="AJ230" i="24"/>
  <c r="H230" i="24"/>
  <c r="G230" i="24"/>
  <c r="A230" i="24"/>
  <c r="AL229" i="24"/>
  <c r="AK229" i="24"/>
  <c r="AJ229" i="24"/>
  <c r="H229" i="24"/>
  <c r="G229" i="24"/>
  <c r="A229" i="24"/>
  <c r="AL228" i="24"/>
  <c r="AK228" i="24"/>
  <c r="AJ228" i="24"/>
  <c r="H228" i="24"/>
  <c r="G228" i="24"/>
  <c r="A228" i="24"/>
  <c r="AL227" i="24"/>
  <c r="AK227" i="24"/>
  <c r="AJ227" i="24"/>
  <c r="H227" i="24"/>
  <c r="G227" i="24"/>
  <c r="A227" i="24"/>
  <c r="AL226" i="24"/>
  <c r="AK226" i="24"/>
  <c r="AJ226" i="24"/>
  <c r="H226" i="24"/>
  <c r="G226" i="24"/>
  <c r="A226" i="24"/>
  <c r="AL225" i="24"/>
  <c r="AK225" i="24"/>
  <c r="AJ225" i="24"/>
  <c r="H225" i="24"/>
  <c r="G225" i="24"/>
  <c r="A225" i="24"/>
  <c r="AL224" i="24"/>
  <c r="AK224" i="24"/>
  <c r="AJ224" i="24"/>
  <c r="H224" i="24"/>
  <c r="G224" i="24"/>
  <c r="A224" i="24"/>
  <c r="AL223" i="24"/>
  <c r="AK223" i="24"/>
  <c r="AJ223" i="24"/>
  <c r="H223" i="24"/>
  <c r="G223" i="24"/>
  <c r="A223" i="24"/>
  <c r="AL222" i="24"/>
  <c r="AK222" i="24"/>
  <c r="AJ222" i="24"/>
  <c r="H222" i="24"/>
  <c r="G222" i="24"/>
  <c r="A222" i="24"/>
  <c r="AL221" i="24"/>
  <c r="AK221" i="24"/>
  <c r="AJ221" i="24"/>
  <c r="H221" i="24"/>
  <c r="G221" i="24"/>
  <c r="A221" i="24"/>
  <c r="AL220" i="24"/>
  <c r="AK220" i="24"/>
  <c r="AJ220" i="24"/>
  <c r="H220" i="24"/>
  <c r="G220" i="24"/>
  <c r="A220" i="24"/>
  <c r="AL219" i="24"/>
  <c r="AK219" i="24"/>
  <c r="AJ219" i="24"/>
  <c r="H219" i="24"/>
  <c r="G219" i="24"/>
  <c r="A219" i="24"/>
  <c r="AL218" i="24"/>
  <c r="AK218" i="24"/>
  <c r="AJ218" i="24"/>
  <c r="H218" i="24"/>
  <c r="G218" i="24"/>
  <c r="A218" i="24"/>
  <c r="AL217" i="24"/>
  <c r="AK217" i="24"/>
  <c r="AJ217" i="24"/>
  <c r="H217" i="24"/>
  <c r="G217" i="24"/>
  <c r="A217" i="24"/>
  <c r="AL216" i="24"/>
  <c r="AK216" i="24"/>
  <c r="AJ216" i="24"/>
  <c r="H216" i="24"/>
  <c r="G216" i="24"/>
  <c r="A216" i="24"/>
  <c r="AL215" i="24"/>
  <c r="AK215" i="24"/>
  <c r="AJ215" i="24"/>
  <c r="H215" i="24"/>
  <c r="G215" i="24"/>
  <c r="A215" i="24"/>
  <c r="AL214" i="24"/>
  <c r="AK214" i="24"/>
  <c r="AJ214" i="24"/>
  <c r="H214" i="24"/>
  <c r="G214" i="24"/>
  <c r="A214" i="24"/>
  <c r="AL213" i="24"/>
  <c r="AK213" i="24"/>
  <c r="AJ213" i="24"/>
  <c r="H213" i="24"/>
  <c r="G213" i="24"/>
  <c r="A213" i="24"/>
  <c r="AL212" i="24"/>
  <c r="AK212" i="24"/>
  <c r="AJ212" i="24"/>
  <c r="H212" i="24"/>
  <c r="G212" i="24"/>
  <c r="A212" i="24"/>
  <c r="AL211" i="24"/>
  <c r="AK211" i="24"/>
  <c r="AJ211" i="24"/>
  <c r="H211" i="24"/>
  <c r="G211" i="24"/>
  <c r="A211" i="24"/>
  <c r="AL210" i="24"/>
  <c r="AK210" i="24"/>
  <c r="AJ210" i="24"/>
  <c r="H210" i="24"/>
  <c r="G210" i="24"/>
  <c r="A210" i="24"/>
  <c r="AL209" i="24"/>
  <c r="AK209" i="24"/>
  <c r="AJ209" i="24"/>
  <c r="H209" i="24"/>
  <c r="G209" i="24"/>
  <c r="A209" i="24"/>
  <c r="AL208" i="24"/>
  <c r="AK208" i="24"/>
  <c r="AJ208" i="24"/>
  <c r="H208" i="24"/>
  <c r="G208" i="24"/>
  <c r="A208" i="24"/>
  <c r="AL207" i="24"/>
  <c r="AK207" i="24"/>
  <c r="AJ207" i="24"/>
  <c r="H207" i="24"/>
  <c r="G207" i="24"/>
  <c r="A207" i="24"/>
  <c r="AL206" i="24"/>
  <c r="AK206" i="24"/>
  <c r="AJ206" i="24"/>
  <c r="H206" i="24"/>
  <c r="G206" i="24"/>
  <c r="A206" i="24"/>
  <c r="AL205" i="24"/>
  <c r="AK205" i="24"/>
  <c r="AJ205" i="24"/>
  <c r="H205" i="24"/>
  <c r="G205" i="24"/>
  <c r="A205" i="24"/>
  <c r="AL204" i="24"/>
  <c r="AK204" i="24"/>
  <c r="AJ204" i="24"/>
  <c r="H204" i="24"/>
  <c r="G204" i="24"/>
  <c r="A204" i="24"/>
  <c r="AL203" i="24"/>
  <c r="AK203" i="24"/>
  <c r="AJ203" i="24"/>
  <c r="H203" i="24"/>
  <c r="G203" i="24"/>
  <c r="A203" i="24"/>
  <c r="AL202" i="24"/>
  <c r="AK202" i="24"/>
  <c r="AJ202" i="24"/>
  <c r="H202" i="24"/>
  <c r="G202" i="24"/>
  <c r="A202" i="24"/>
  <c r="AL201" i="24"/>
  <c r="AK201" i="24"/>
  <c r="AJ201" i="24"/>
  <c r="H201" i="24"/>
  <c r="G201" i="24"/>
  <c r="A201" i="24"/>
  <c r="AL200" i="24"/>
  <c r="AK200" i="24"/>
  <c r="AJ200" i="24"/>
  <c r="H200" i="24"/>
  <c r="G200" i="24"/>
  <c r="A200" i="24"/>
  <c r="AL199" i="24"/>
  <c r="AK199" i="24"/>
  <c r="AJ199" i="24"/>
  <c r="H199" i="24"/>
  <c r="G199" i="24"/>
  <c r="A199" i="24"/>
  <c r="AL198" i="24"/>
  <c r="AK198" i="24"/>
  <c r="AJ198" i="24"/>
  <c r="H198" i="24"/>
  <c r="G198" i="24"/>
  <c r="A198" i="24"/>
  <c r="AL197" i="24"/>
  <c r="AK197" i="24"/>
  <c r="AJ197" i="24"/>
  <c r="H197" i="24"/>
  <c r="G197" i="24"/>
  <c r="A197" i="24"/>
  <c r="AL196" i="24"/>
  <c r="AK196" i="24"/>
  <c r="AJ196" i="24"/>
  <c r="H196" i="24"/>
  <c r="G196" i="24"/>
  <c r="A196" i="24"/>
  <c r="AL195" i="24"/>
  <c r="AK195" i="24"/>
  <c r="AJ195" i="24"/>
  <c r="H195" i="24"/>
  <c r="G195" i="24"/>
  <c r="A195" i="24"/>
  <c r="AL194" i="24"/>
  <c r="AK194" i="24"/>
  <c r="AJ194" i="24"/>
  <c r="H194" i="24"/>
  <c r="G194" i="24"/>
  <c r="A194" i="24"/>
  <c r="AL193" i="24"/>
  <c r="AK193" i="24"/>
  <c r="AJ193" i="24"/>
  <c r="H193" i="24"/>
  <c r="G193" i="24"/>
  <c r="A193" i="24"/>
  <c r="AL192" i="24"/>
  <c r="AK192" i="24"/>
  <c r="AJ192" i="24"/>
  <c r="H192" i="24"/>
  <c r="G192" i="24"/>
  <c r="A192" i="24"/>
  <c r="AL191" i="24"/>
  <c r="AK191" i="24"/>
  <c r="AJ191" i="24"/>
  <c r="H191" i="24"/>
  <c r="G191" i="24"/>
  <c r="A191" i="24"/>
  <c r="AL190" i="24"/>
  <c r="AK190" i="24"/>
  <c r="AJ190" i="24"/>
  <c r="H190" i="24"/>
  <c r="G190" i="24"/>
  <c r="A190" i="24"/>
  <c r="AL189" i="24"/>
  <c r="AK189" i="24"/>
  <c r="AJ189" i="24"/>
  <c r="H189" i="24"/>
  <c r="G189" i="24"/>
  <c r="A189" i="24"/>
  <c r="AL188" i="24"/>
  <c r="AK188" i="24"/>
  <c r="AJ188" i="24"/>
  <c r="H188" i="24"/>
  <c r="G188" i="24"/>
  <c r="A188" i="24"/>
  <c r="AL187" i="24"/>
  <c r="AK187" i="24"/>
  <c r="AJ187" i="24"/>
  <c r="H187" i="24"/>
  <c r="G187" i="24"/>
  <c r="A187" i="24"/>
  <c r="AL186" i="24"/>
  <c r="AK186" i="24"/>
  <c r="AJ186" i="24"/>
  <c r="H186" i="24"/>
  <c r="G186" i="24"/>
  <c r="A186" i="24"/>
  <c r="AL185" i="24"/>
  <c r="AK185" i="24"/>
  <c r="AJ185" i="24"/>
  <c r="H185" i="24"/>
  <c r="G185" i="24"/>
  <c r="A185" i="24"/>
  <c r="AL184" i="24"/>
  <c r="AK184" i="24"/>
  <c r="AJ184" i="24"/>
  <c r="H184" i="24"/>
  <c r="G184" i="24"/>
  <c r="A184" i="24"/>
  <c r="AL183" i="24"/>
  <c r="AK183" i="24"/>
  <c r="AJ183" i="24"/>
  <c r="H183" i="24"/>
  <c r="G183" i="24"/>
  <c r="A183" i="24"/>
  <c r="AL182" i="24"/>
  <c r="AK182" i="24"/>
  <c r="AJ182" i="24"/>
  <c r="H182" i="24"/>
  <c r="G182" i="24"/>
  <c r="A182" i="24"/>
  <c r="AL181" i="24"/>
  <c r="AK181" i="24"/>
  <c r="AJ181" i="24"/>
  <c r="H181" i="24"/>
  <c r="G181" i="24"/>
  <c r="A181" i="24"/>
  <c r="AL180" i="24"/>
  <c r="AK180" i="24"/>
  <c r="AJ180" i="24"/>
  <c r="H180" i="24"/>
  <c r="G180" i="24"/>
  <c r="A180" i="24"/>
  <c r="AL179" i="24"/>
  <c r="AK179" i="24"/>
  <c r="AJ179" i="24"/>
  <c r="H179" i="24"/>
  <c r="G179" i="24"/>
  <c r="A179" i="24"/>
  <c r="AL178" i="24"/>
  <c r="AK178" i="24"/>
  <c r="AJ178" i="24"/>
  <c r="H178" i="24"/>
  <c r="G178" i="24"/>
  <c r="A178" i="24"/>
  <c r="AL177" i="24"/>
  <c r="AK177" i="24"/>
  <c r="AJ177" i="24"/>
  <c r="H177" i="24"/>
  <c r="G177" i="24"/>
  <c r="A177" i="24"/>
  <c r="AL176" i="24"/>
  <c r="AK176" i="24"/>
  <c r="AJ176" i="24"/>
  <c r="H176" i="24"/>
  <c r="G176" i="24"/>
  <c r="A176" i="24"/>
  <c r="AL175" i="24"/>
  <c r="AK175" i="24"/>
  <c r="AJ175" i="24"/>
  <c r="H175" i="24"/>
  <c r="G175" i="24"/>
  <c r="A175" i="24"/>
  <c r="AL174" i="24"/>
  <c r="AK174" i="24"/>
  <c r="AJ174" i="24"/>
  <c r="H174" i="24"/>
  <c r="G174" i="24"/>
  <c r="A174" i="24"/>
  <c r="H13" i="24"/>
  <c r="C7" i="24"/>
  <c r="C5" i="24"/>
  <c r="C3"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B1" i="24"/>
  <c r="AL258" i="23"/>
  <c r="AK258" i="23"/>
  <c r="AJ258" i="23"/>
  <c r="H258" i="23"/>
  <c r="G258" i="23"/>
  <c r="A258" i="23"/>
  <c r="AL257" i="23"/>
  <c r="AK257" i="23"/>
  <c r="AJ257" i="23"/>
  <c r="H257" i="23"/>
  <c r="G257" i="23"/>
  <c r="A257" i="23"/>
  <c r="AL256" i="23"/>
  <c r="AK256" i="23"/>
  <c r="AJ256" i="23"/>
  <c r="H256" i="23"/>
  <c r="G256" i="23"/>
  <c r="A256" i="23"/>
  <c r="AL255" i="23"/>
  <c r="AK255" i="23"/>
  <c r="AJ255" i="23"/>
  <c r="H255" i="23"/>
  <c r="G255" i="23"/>
  <c r="A255" i="23"/>
  <c r="AL254" i="23"/>
  <c r="AK254" i="23"/>
  <c r="AJ254" i="23"/>
  <c r="H254" i="23"/>
  <c r="G254" i="23"/>
  <c r="A254" i="23"/>
  <c r="AL253" i="23"/>
  <c r="AK253" i="23"/>
  <c r="AJ253" i="23"/>
  <c r="H253" i="23"/>
  <c r="G253" i="23"/>
  <c r="A253" i="23"/>
  <c r="AL252" i="23"/>
  <c r="AK252" i="23"/>
  <c r="AJ252" i="23"/>
  <c r="H252" i="23"/>
  <c r="G252" i="23"/>
  <c r="A252" i="23"/>
  <c r="AL251" i="23"/>
  <c r="AK251" i="23"/>
  <c r="AJ251" i="23"/>
  <c r="H251" i="23"/>
  <c r="G251" i="23"/>
  <c r="A251" i="23"/>
  <c r="AL250" i="23"/>
  <c r="AK250" i="23"/>
  <c r="AJ250" i="23"/>
  <c r="H250" i="23"/>
  <c r="G250" i="23"/>
  <c r="A250" i="23"/>
  <c r="AL249" i="23"/>
  <c r="AK249" i="23"/>
  <c r="AJ249" i="23"/>
  <c r="H249" i="23"/>
  <c r="G249" i="23"/>
  <c r="A249" i="23"/>
  <c r="AL248" i="23"/>
  <c r="AK248" i="23"/>
  <c r="AJ248" i="23"/>
  <c r="H248" i="23"/>
  <c r="G248" i="23"/>
  <c r="A248" i="23"/>
  <c r="AL247" i="23"/>
  <c r="AK247" i="23"/>
  <c r="AJ247" i="23"/>
  <c r="H247" i="23"/>
  <c r="G247" i="23"/>
  <c r="A247" i="23"/>
  <c r="AL246" i="23"/>
  <c r="AK246" i="23"/>
  <c r="AJ246" i="23"/>
  <c r="H246" i="23"/>
  <c r="G246" i="23"/>
  <c r="A246" i="23"/>
  <c r="AL245" i="23"/>
  <c r="AK245" i="23"/>
  <c r="AJ245" i="23"/>
  <c r="H245" i="23"/>
  <c r="G245" i="23"/>
  <c r="A245" i="23"/>
  <c r="AL244" i="23"/>
  <c r="AK244" i="23"/>
  <c r="AJ244" i="23"/>
  <c r="H244" i="23"/>
  <c r="G244" i="23"/>
  <c r="A244" i="23"/>
  <c r="AL243" i="23"/>
  <c r="AK243" i="23"/>
  <c r="AJ243" i="23"/>
  <c r="H243" i="23"/>
  <c r="G243" i="23"/>
  <c r="A243" i="23"/>
  <c r="AL242" i="23"/>
  <c r="AK242" i="23"/>
  <c r="AJ242" i="23"/>
  <c r="H242" i="23"/>
  <c r="G242" i="23"/>
  <c r="A242" i="23"/>
  <c r="AL241" i="23"/>
  <c r="AK241" i="23"/>
  <c r="AJ241" i="23"/>
  <c r="H241" i="23"/>
  <c r="G241" i="23"/>
  <c r="A241" i="23"/>
  <c r="AL240" i="23"/>
  <c r="AK240" i="23"/>
  <c r="AJ240" i="23"/>
  <c r="H240" i="23"/>
  <c r="G240" i="23"/>
  <c r="A240" i="23"/>
  <c r="AL239" i="23"/>
  <c r="AK239" i="23"/>
  <c r="AJ239" i="23"/>
  <c r="H239" i="23"/>
  <c r="G239" i="23"/>
  <c r="A239" i="23"/>
  <c r="AL238" i="23"/>
  <c r="AK238" i="23"/>
  <c r="AJ238" i="23"/>
  <c r="H238" i="23"/>
  <c r="G238" i="23"/>
  <c r="A238" i="23"/>
  <c r="AL237" i="23"/>
  <c r="AK237" i="23"/>
  <c r="AJ237" i="23"/>
  <c r="H237" i="23"/>
  <c r="G237" i="23"/>
  <c r="A237" i="23"/>
  <c r="AL236" i="23"/>
  <c r="AK236" i="23"/>
  <c r="AJ236" i="23"/>
  <c r="H236" i="23"/>
  <c r="G236" i="23"/>
  <c r="A236" i="23"/>
  <c r="AL235" i="23"/>
  <c r="AK235" i="23"/>
  <c r="AJ235" i="23"/>
  <c r="H235" i="23"/>
  <c r="G235" i="23"/>
  <c r="A235" i="23"/>
  <c r="AL234" i="23"/>
  <c r="AK234" i="23"/>
  <c r="AJ234" i="23"/>
  <c r="H234" i="23"/>
  <c r="G234" i="23"/>
  <c r="A234" i="23"/>
  <c r="AL233" i="23"/>
  <c r="AK233" i="23"/>
  <c r="AJ233" i="23"/>
  <c r="H233" i="23"/>
  <c r="G233" i="23"/>
  <c r="A233" i="23"/>
  <c r="AL232" i="23"/>
  <c r="AK232" i="23"/>
  <c r="AJ232" i="23"/>
  <c r="H232" i="23"/>
  <c r="G232" i="23"/>
  <c r="A232" i="23"/>
  <c r="AL231" i="23"/>
  <c r="AK231" i="23"/>
  <c r="AJ231" i="23"/>
  <c r="H231" i="23"/>
  <c r="G231" i="23"/>
  <c r="A231" i="23"/>
  <c r="AL230" i="23"/>
  <c r="AK230" i="23"/>
  <c r="AJ230" i="23"/>
  <c r="H230" i="23"/>
  <c r="G230" i="23"/>
  <c r="A230" i="23"/>
  <c r="AL229" i="23"/>
  <c r="AK229" i="23"/>
  <c r="AJ229" i="23"/>
  <c r="H229" i="23"/>
  <c r="G229" i="23"/>
  <c r="A229" i="23"/>
  <c r="AL228" i="23"/>
  <c r="AK228" i="23"/>
  <c r="AJ228" i="23"/>
  <c r="H228" i="23"/>
  <c r="G228" i="23"/>
  <c r="A228" i="23"/>
  <c r="AL227" i="23"/>
  <c r="AK227" i="23"/>
  <c r="AJ227" i="23"/>
  <c r="H227" i="23"/>
  <c r="G227" i="23"/>
  <c r="A227" i="23"/>
  <c r="AL226" i="23"/>
  <c r="AK226" i="23"/>
  <c r="AJ226" i="23"/>
  <c r="H226" i="23"/>
  <c r="G226" i="23"/>
  <c r="A226" i="23"/>
  <c r="AL225" i="23"/>
  <c r="AK225" i="23"/>
  <c r="AJ225" i="23"/>
  <c r="H225" i="23"/>
  <c r="G225" i="23"/>
  <c r="A225" i="23"/>
  <c r="AL224" i="23"/>
  <c r="AK224" i="23"/>
  <c r="AJ224" i="23"/>
  <c r="H224" i="23"/>
  <c r="G224" i="23"/>
  <c r="A224" i="23"/>
  <c r="AL223" i="23"/>
  <c r="AK223" i="23"/>
  <c r="AJ223" i="23"/>
  <c r="H223" i="23"/>
  <c r="G223" i="23"/>
  <c r="A223" i="23"/>
  <c r="AL222" i="23"/>
  <c r="AK222" i="23"/>
  <c r="AJ222" i="23"/>
  <c r="H222" i="23"/>
  <c r="G222" i="23"/>
  <c r="A222" i="23"/>
  <c r="AL221" i="23"/>
  <c r="AK221" i="23"/>
  <c r="AJ221" i="23"/>
  <c r="H221" i="23"/>
  <c r="G221" i="23"/>
  <c r="A221" i="23"/>
  <c r="AL220" i="23"/>
  <c r="AK220" i="23"/>
  <c r="AJ220" i="23"/>
  <c r="H220" i="23"/>
  <c r="G220" i="23"/>
  <c r="A220" i="23"/>
  <c r="AL219" i="23"/>
  <c r="AK219" i="23"/>
  <c r="AJ219" i="23"/>
  <c r="H219" i="23"/>
  <c r="G219" i="23"/>
  <c r="A219" i="23"/>
  <c r="AL218" i="23"/>
  <c r="AK218" i="23"/>
  <c r="AJ218" i="23"/>
  <c r="H218" i="23"/>
  <c r="G218" i="23"/>
  <c r="A218" i="23"/>
  <c r="AL217" i="23"/>
  <c r="AK217" i="23"/>
  <c r="AJ217" i="23"/>
  <c r="H217" i="23"/>
  <c r="G217" i="23"/>
  <c r="A217" i="23"/>
  <c r="AL216" i="23"/>
  <c r="AK216" i="23"/>
  <c r="AJ216" i="23"/>
  <c r="H216" i="23"/>
  <c r="G216" i="23"/>
  <c r="A216" i="23"/>
  <c r="AL215" i="23"/>
  <c r="AK215" i="23"/>
  <c r="AJ215" i="23"/>
  <c r="H215" i="23"/>
  <c r="G215" i="23"/>
  <c r="A215" i="23"/>
  <c r="AL214" i="23"/>
  <c r="AK214" i="23"/>
  <c r="AJ214" i="23"/>
  <c r="H214" i="23"/>
  <c r="G214" i="23"/>
  <c r="A214" i="23"/>
  <c r="AL213" i="23"/>
  <c r="AK213" i="23"/>
  <c r="AJ213" i="23"/>
  <c r="H213" i="23"/>
  <c r="G213" i="23"/>
  <c r="A213" i="23"/>
  <c r="AL212" i="23"/>
  <c r="AK212" i="23"/>
  <c r="AJ212" i="23"/>
  <c r="H212" i="23"/>
  <c r="G212" i="23"/>
  <c r="A212" i="23"/>
  <c r="AL211" i="23"/>
  <c r="AK211" i="23"/>
  <c r="AJ211" i="23"/>
  <c r="H211" i="23"/>
  <c r="G211" i="23"/>
  <c r="A211" i="23"/>
  <c r="AL210" i="23"/>
  <c r="AK210" i="23"/>
  <c r="AJ210" i="23"/>
  <c r="H210" i="23"/>
  <c r="G210" i="23"/>
  <c r="A210" i="23"/>
  <c r="AL209" i="23"/>
  <c r="AK209" i="23"/>
  <c r="AJ209" i="23"/>
  <c r="H209" i="23"/>
  <c r="G209" i="23"/>
  <c r="A209" i="23"/>
  <c r="AL208" i="23"/>
  <c r="AK208" i="23"/>
  <c r="AJ208" i="23"/>
  <c r="H208" i="23"/>
  <c r="G208" i="23"/>
  <c r="A208" i="23"/>
  <c r="AL207" i="23"/>
  <c r="AK207" i="23"/>
  <c r="AJ207" i="23"/>
  <c r="H207" i="23"/>
  <c r="G207" i="23"/>
  <c r="A207" i="23"/>
  <c r="AL206" i="23"/>
  <c r="AK206" i="23"/>
  <c r="AJ206" i="23"/>
  <c r="H206" i="23"/>
  <c r="G206" i="23"/>
  <c r="A206" i="23"/>
  <c r="AL205" i="23"/>
  <c r="AK205" i="23"/>
  <c r="AJ205" i="23"/>
  <c r="H205" i="23"/>
  <c r="G205" i="23"/>
  <c r="A205" i="23"/>
  <c r="AL204" i="23"/>
  <c r="AK204" i="23"/>
  <c r="AJ204" i="23"/>
  <c r="H204" i="23"/>
  <c r="G204" i="23"/>
  <c r="A204" i="23"/>
  <c r="AL203" i="23"/>
  <c r="AK203" i="23"/>
  <c r="AJ203" i="23"/>
  <c r="H203" i="23"/>
  <c r="G203" i="23"/>
  <c r="A203" i="23"/>
  <c r="AL202" i="23"/>
  <c r="AK202" i="23"/>
  <c r="AJ202" i="23"/>
  <c r="H202" i="23"/>
  <c r="G202" i="23"/>
  <c r="A202" i="23"/>
  <c r="AL201" i="23"/>
  <c r="AK201" i="23"/>
  <c r="AJ201" i="23"/>
  <c r="H201" i="23"/>
  <c r="G201" i="23"/>
  <c r="A201" i="23"/>
  <c r="AL200" i="23"/>
  <c r="AK200" i="23"/>
  <c r="AJ200" i="23"/>
  <c r="H200" i="23"/>
  <c r="G200" i="23"/>
  <c r="A200" i="23"/>
  <c r="AL199" i="23"/>
  <c r="AK199" i="23"/>
  <c r="AJ199" i="23"/>
  <c r="H199" i="23"/>
  <c r="G199" i="23"/>
  <c r="A199" i="23"/>
  <c r="AL198" i="23"/>
  <c r="AK198" i="23"/>
  <c r="AJ198" i="23"/>
  <c r="H198" i="23"/>
  <c r="G198" i="23"/>
  <c r="A198" i="23"/>
  <c r="AL197" i="23"/>
  <c r="AK197" i="23"/>
  <c r="AJ197" i="23"/>
  <c r="H197" i="23"/>
  <c r="G197" i="23"/>
  <c r="A197" i="23"/>
  <c r="AL196" i="23"/>
  <c r="AK196" i="23"/>
  <c r="AJ196" i="23"/>
  <c r="H196" i="23"/>
  <c r="G196" i="23"/>
  <c r="A196" i="23"/>
  <c r="AL195" i="23"/>
  <c r="AK195" i="23"/>
  <c r="AJ195" i="23"/>
  <c r="H195" i="23"/>
  <c r="G195" i="23"/>
  <c r="A195" i="23"/>
  <c r="AL194" i="23"/>
  <c r="AK194" i="23"/>
  <c r="AJ194" i="23"/>
  <c r="H194" i="23"/>
  <c r="G194" i="23"/>
  <c r="A194" i="23"/>
  <c r="AL193" i="23"/>
  <c r="AK193" i="23"/>
  <c r="AJ193" i="23"/>
  <c r="H193" i="23"/>
  <c r="G193" i="23"/>
  <c r="A193" i="23"/>
  <c r="AL192" i="23"/>
  <c r="AK192" i="23"/>
  <c r="AJ192" i="23"/>
  <c r="H192" i="23"/>
  <c r="G192" i="23"/>
  <c r="A192" i="23"/>
  <c r="AL191" i="23"/>
  <c r="AK191" i="23"/>
  <c r="AJ191" i="23"/>
  <c r="H191" i="23"/>
  <c r="G191" i="23"/>
  <c r="A191" i="23"/>
  <c r="AL190" i="23"/>
  <c r="AK190" i="23"/>
  <c r="AJ190" i="23"/>
  <c r="H190" i="23"/>
  <c r="G190" i="23"/>
  <c r="A190" i="23"/>
  <c r="AL189" i="23"/>
  <c r="AK189" i="23"/>
  <c r="AJ189" i="23"/>
  <c r="H189" i="23"/>
  <c r="G189" i="23"/>
  <c r="A189" i="23"/>
  <c r="AL188" i="23"/>
  <c r="AK188" i="23"/>
  <c r="AJ188" i="23"/>
  <c r="H188" i="23"/>
  <c r="G188" i="23"/>
  <c r="A188" i="23"/>
  <c r="AL187" i="23"/>
  <c r="AK187" i="23"/>
  <c r="AJ187" i="23"/>
  <c r="H187" i="23"/>
  <c r="G187" i="23"/>
  <c r="A187" i="23"/>
  <c r="AL186" i="23"/>
  <c r="AK186" i="23"/>
  <c r="AJ186" i="23"/>
  <c r="H186" i="23"/>
  <c r="G186" i="23"/>
  <c r="A186" i="23"/>
  <c r="AL185" i="23"/>
  <c r="AK185" i="23"/>
  <c r="AJ185" i="23"/>
  <c r="H185" i="23"/>
  <c r="G185" i="23"/>
  <c r="A185" i="23"/>
  <c r="AL184" i="23"/>
  <c r="AK184" i="23"/>
  <c r="AJ184" i="23"/>
  <c r="H184" i="23"/>
  <c r="G184" i="23"/>
  <c r="A184" i="23"/>
  <c r="AL183" i="23"/>
  <c r="AK183" i="23"/>
  <c r="AJ183" i="23"/>
  <c r="H183" i="23"/>
  <c r="G183" i="23"/>
  <c r="A183" i="23"/>
  <c r="AL182" i="23"/>
  <c r="AK182" i="23"/>
  <c r="AJ182" i="23"/>
  <c r="H182" i="23"/>
  <c r="G182" i="23"/>
  <c r="A182" i="23"/>
  <c r="AL181" i="23"/>
  <c r="AK181" i="23"/>
  <c r="AJ181" i="23"/>
  <c r="H181" i="23"/>
  <c r="G181" i="23"/>
  <c r="A181" i="23"/>
  <c r="AL180" i="23"/>
  <c r="AK180" i="23"/>
  <c r="AJ180" i="23"/>
  <c r="H180" i="23"/>
  <c r="G180" i="23"/>
  <c r="A180" i="23"/>
  <c r="AL179" i="23"/>
  <c r="AK179" i="23"/>
  <c r="AJ179" i="23"/>
  <c r="H179" i="23"/>
  <c r="G179" i="23"/>
  <c r="A179" i="23"/>
  <c r="AL178" i="23"/>
  <c r="AK178" i="23"/>
  <c r="AJ178" i="23"/>
  <c r="H178" i="23"/>
  <c r="G178" i="23"/>
  <c r="A178" i="23"/>
  <c r="AL177" i="23"/>
  <c r="AK177" i="23"/>
  <c r="AJ177" i="23"/>
  <c r="H177" i="23"/>
  <c r="G177" i="23"/>
  <c r="A177" i="23"/>
  <c r="AL176" i="23"/>
  <c r="AK176" i="23"/>
  <c r="AJ176" i="23"/>
  <c r="H176" i="23"/>
  <c r="G176" i="23"/>
  <c r="A176" i="23"/>
  <c r="AL175" i="23"/>
  <c r="AK175" i="23"/>
  <c r="AJ175" i="23"/>
  <c r="H175" i="23"/>
  <c r="G175" i="23"/>
  <c r="A175" i="23"/>
  <c r="AL174" i="23"/>
  <c r="AK174" i="23"/>
  <c r="AJ174" i="23"/>
  <c r="H174" i="23"/>
  <c r="G174" i="23"/>
  <c r="A174" i="23"/>
  <c r="H13" i="23"/>
  <c r="C7" i="23"/>
  <c r="C5" i="23"/>
  <c r="C3" i="23"/>
  <c r="AK1" i="23"/>
  <c r="AJ1" i="23"/>
  <c r="AI1" i="23"/>
  <c r="AH1" i="23"/>
  <c r="AG1" i="23"/>
  <c r="AF1" i="23"/>
  <c r="AE1" i="23"/>
  <c r="AD1" i="23"/>
  <c r="AC1" i="23"/>
  <c r="AB1" i="23"/>
  <c r="AA1" i="23"/>
  <c r="Z1" i="23"/>
  <c r="Y1" i="23"/>
  <c r="X1" i="23"/>
  <c r="W1" i="23"/>
  <c r="V1" i="23"/>
  <c r="U1" i="23"/>
  <c r="T1" i="23"/>
  <c r="S1" i="23"/>
  <c r="R1" i="23"/>
  <c r="Q1" i="23"/>
  <c r="P1" i="23"/>
  <c r="O1" i="23"/>
  <c r="N1" i="23"/>
  <c r="M1" i="23"/>
  <c r="L1" i="23"/>
  <c r="K1" i="23"/>
  <c r="J1" i="23"/>
  <c r="I1" i="23"/>
  <c r="H1" i="23"/>
  <c r="G1" i="23"/>
  <c r="F1" i="23"/>
  <c r="E1" i="23"/>
  <c r="D1" i="23"/>
  <c r="C1" i="23"/>
  <c r="B1" i="23"/>
  <c r="AL258" i="22"/>
  <c r="AK258" i="22"/>
  <c r="AJ258" i="22"/>
  <c r="H258" i="22"/>
  <c r="G258" i="22"/>
  <c r="A258" i="22"/>
  <c r="AL257" i="22"/>
  <c r="AK257" i="22"/>
  <c r="AJ257" i="22"/>
  <c r="H257" i="22"/>
  <c r="G257" i="22"/>
  <c r="A257" i="22"/>
  <c r="AL256" i="22"/>
  <c r="AK256" i="22"/>
  <c r="AJ256" i="22"/>
  <c r="H256" i="22"/>
  <c r="G256" i="22"/>
  <c r="A256" i="22"/>
  <c r="AL255" i="22"/>
  <c r="AK255" i="22"/>
  <c r="AJ255" i="22"/>
  <c r="H255" i="22"/>
  <c r="G255" i="22"/>
  <c r="A255" i="22"/>
  <c r="AL254" i="22"/>
  <c r="AK254" i="22"/>
  <c r="AJ254" i="22"/>
  <c r="H254" i="22"/>
  <c r="G254" i="22"/>
  <c r="A254" i="22"/>
  <c r="AL253" i="22"/>
  <c r="AK253" i="22"/>
  <c r="AJ253" i="22"/>
  <c r="H253" i="22"/>
  <c r="G253" i="22"/>
  <c r="A253" i="22"/>
  <c r="AL252" i="22"/>
  <c r="AK252" i="22"/>
  <c r="AJ252" i="22"/>
  <c r="H252" i="22"/>
  <c r="G252" i="22"/>
  <c r="A252" i="22"/>
  <c r="AL251" i="22"/>
  <c r="AK251" i="22"/>
  <c r="AJ251" i="22"/>
  <c r="H251" i="22"/>
  <c r="G251" i="22"/>
  <c r="A251" i="22"/>
  <c r="AL250" i="22"/>
  <c r="AK250" i="22"/>
  <c r="AJ250" i="22"/>
  <c r="H250" i="22"/>
  <c r="G250" i="22"/>
  <c r="A250" i="22"/>
  <c r="AL249" i="22"/>
  <c r="AK249" i="22"/>
  <c r="AJ249" i="22"/>
  <c r="H249" i="22"/>
  <c r="G249" i="22"/>
  <c r="A249" i="22"/>
  <c r="AL248" i="22"/>
  <c r="AK248" i="22"/>
  <c r="AJ248" i="22"/>
  <c r="H248" i="22"/>
  <c r="G248" i="22"/>
  <c r="A248" i="22"/>
  <c r="AL247" i="22"/>
  <c r="AK247" i="22"/>
  <c r="AJ247" i="22"/>
  <c r="H247" i="22"/>
  <c r="G247" i="22"/>
  <c r="A247" i="22"/>
  <c r="AL246" i="22"/>
  <c r="AK246" i="22"/>
  <c r="AJ246" i="22"/>
  <c r="H246" i="22"/>
  <c r="G246" i="22"/>
  <c r="A246" i="22"/>
  <c r="AL245" i="22"/>
  <c r="AK245" i="22"/>
  <c r="AJ245" i="22"/>
  <c r="H245" i="22"/>
  <c r="G245" i="22"/>
  <c r="A245" i="22"/>
  <c r="AL244" i="22"/>
  <c r="AK244" i="22"/>
  <c r="AJ244" i="22"/>
  <c r="H244" i="22"/>
  <c r="G244" i="22"/>
  <c r="A244" i="22"/>
  <c r="AL243" i="22"/>
  <c r="AK243" i="22"/>
  <c r="AJ243" i="22"/>
  <c r="H243" i="22"/>
  <c r="G243" i="22"/>
  <c r="A243" i="22"/>
  <c r="AL242" i="22"/>
  <c r="AK242" i="22"/>
  <c r="AJ242" i="22"/>
  <c r="H242" i="22"/>
  <c r="G242" i="22"/>
  <c r="A242" i="22"/>
  <c r="AL241" i="22"/>
  <c r="AK241" i="22"/>
  <c r="AJ241" i="22"/>
  <c r="H241" i="22"/>
  <c r="G241" i="22"/>
  <c r="A241" i="22"/>
  <c r="AL240" i="22"/>
  <c r="AK240" i="22"/>
  <c r="AJ240" i="22"/>
  <c r="H240" i="22"/>
  <c r="G240" i="22"/>
  <c r="A240" i="22"/>
  <c r="AL239" i="22"/>
  <c r="AK239" i="22"/>
  <c r="AJ239" i="22"/>
  <c r="H239" i="22"/>
  <c r="G239" i="22"/>
  <c r="A239" i="22"/>
  <c r="AL238" i="22"/>
  <c r="AK238" i="22"/>
  <c r="AJ238" i="22"/>
  <c r="H238" i="22"/>
  <c r="G238" i="22"/>
  <c r="A238" i="22"/>
  <c r="AL237" i="22"/>
  <c r="AK237" i="22"/>
  <c r="AJ237" i="22"/>
  <c r="H237" i="22"/>
  <c r="G237" i="22"/>
  <c r="A237" i="22"/>
  <c r="AL236" i="22"/>
  <c r="AK236" i="22"/>
  <c r="AJ236" i="22"/>
  <c r="H236" i="22"/>
  <c r="G236" i="22"/>
  <c r="A236" i="22"/>
  <c r="AL235" i="22"/>
  <c r="AK235" i="22"/>
  <c r="AJ235" i="22"/>
  <c r="H235" i="22"/>
  <c r="G235" i="22"/>
  <c r="A235" i="22"/>
  <c r="AL234" i="22"/>
  <c r="AK234" i="22"/>
  <c r="AJ234" i="22"/>
  <c r="H234" i="22"/>
  <c r="G234" i="22"/>
  <c r="A234" i="22"/>
  <c r="AL233" i="22"/>
  <c r="AK233" i="22"/>
  <c r="AJ233" i="22"/>
  <c r="H233" i="22"/>
  <c r="G233" i="22"/>
  <c r="A233" i="22"/>
  <c r="AL232" i="22"/>
  <c r="AK232" i="22"/>
  <c r="AJ232" i="22"/>
  <c r="H232" i="22"/>
  <c r="G232" i="22"/>
  <c r="A232" i="22"/>
  <c r="AL231" i="22"/>
  <c r="AK231" i="22"/>
  <c r="AJ231" i="22"/>
  <c r="H231" i="22"/>
  <c r="G231" i="22"/>
  <c r="A231" i="22"/>
  <c r="AL230" i="22"/>
  <c r="AK230" i="22"/>
  <c r="AJ230" i="22"/>
  <c r="H230" i="22"/>
  <c r="G230" i="22"/>
  <c r="A230" i="22"/>
  <c r="AL229" i="22"/>
  <c r="AK229" i="22"/>
  <c r="AJ229" i="22"/>
  <c r="H229" i="22"/>
  <c r="G229" i="22"/>
  <c r="A229" i="22"/>
  <c r="AL228" i="22"/>
  <c r="AK228" i="22"/>
  <c r="AJ228" i="22"/>
  <c r="H228" i="22"/>
  <c r="G228" i="22"/>
  <c r="A228" i="22"/>
  <c r="AL227" i="22"/>
  <c r="AK227" i="22"/>
  <c r="AJ227" i="22"/>
  <c r="H227" i="22"/>
  <c r="G227" i="22"/>
  <c r="A227" i="22"/>
  <c r="AL226" i="22"/>
  <c r="AK226" i="22"/>
  <c r="AJ226" i="22"/>
  <c r="H226" i="22"/>
  <c r="G226" i="22"/>
  <c r="A226" i="22"/>
  <c r="AL225" i="22"/>
  <c r="AK225" i="22"/>
  <c r="AJ225" i="22"/>
  <c r="H225" i="22"/>
  <c r="G225" i="22"/>
  <c r="A225" i="22"/>
  <c r="AL224" i="22"/>
  <c r="AK224" i="22"/>
  <c r="AJ224" i="22"/>
  <c r="H224" i="22"/>
  <c r="G224" i="22"/>
  <c r="A224" i="22"/>
  <c r="AL223" i="22"/>
  <c r="AK223" i="22"/>
  <c r="AJ223" i="22"/>
  <c r="H223" i="22"/>
  <c r="G223" i="22"/>
  <c r="A223" i="22"/>
  <c r="AL222" i="22"/>
  <c r="AK222" i="22"/>
  <c r="AJ222" i="22"/>
  <c r="H222" i="22"/>
  <c r="G222" i="22"/>
  <c r="A222" i="22"/>
  <c r="AL221" i="22"/>
  <c r="AK221" i="22"/>
  <c r="AJ221" i="22"/>
  <c r="H221" i="22"/>
  <c r="G221" i="22"/>
  <c r="A221" i="22"/>
  <c r="AL220" i="22"/>
  <c r="AK220" i="22"/>
  <c r="AJ220" i="22"/>
  <c r="H220" i="22"/>
  <c r="G220" i="22"/>
  <c r="A220" i="22"/>
  <c r="AL219" i="22"/>
  <c r="AK219" i="22"/>
  <c r="AJ219" i="22"/>
  <c r="H219" i="22"/>
  <c r="G219" i="22"/>
  <c r="A219" i="22"/>
  <c r="AL218" i="22"/>
  <c r="AK218" i="22"/>
  <c r="AJ218" i="22"/>
  <c r="H218" i="22"/>
  <c r="G218" i="22"/>
  <c r="A218" i="22"/>
  <c r="AL217" i="22"/>
  <c r="AK217" i="22"/>
  <c r="AJ217" i="22"/>
  <c r="H217" i="22"/>
  <c r="G217" i="22"/>
  <c r="A217" i="22"/>
  <c r="AL216" i="22"/>
  <c r="AK216" i="22"/>
  <c r="AJ216" i="22"/>
  <c r="H216" i="22"/>
  <c r="G216" i="22"/>
  <c r="A216" i="22"/>
  <c r="AL215" i="22"/>
  <c r="AK215" i="22"/>
  <c r="AJ215" i="22"/>
  <c r="H215" i="22"/>
  <c r="G215" i="22"/>
  <c r="A215" i="22"/>
  <c r="AL214" i="22"/>
  <c r="AK214" i="22"/>
  <c r="AJ214" i="22"/>
  <c r="H214" i="22"/>
  <c r="G214" i="22"/>
  <c r="A214" i="22"/>
  <c r="AL213" i="22"/>
  <c r="AK213" i="22"/>
  <c r="AJ213" i="22"/>
  <c r="H213" i="22"/>
  <c r="G213" i="22"/>
  <c r="A213" i="22"/>
  <c r="AL212" i="22"/>
  <c r="AK212" i="22"/>
  <c r="AJ212" i="22"/>
  <c r="H212" i="22"/>
  <c r="G212" i="22"/>
  <c r="A212" i="22"/>
  <c r="AL211" i="22"/>
  <c r="AK211" i="22"/>
  <c r="AJ211" i="22"/>
  <c r="H211" i="22"/>
  <c r="G211" i="22"/>
  <c r="A211" i="22"/>
  <c r="AL210" i="22"/>
  <c r="AK210" i="22"/>
  <c r="AJ210" i="22"/>
  <c r="H210" i="22"/>
  <c r="G210" i="22"/>
  <c r="A210" i="22"/>
  <c r="AL209" i="22"/>
  <c r="AK209" i="22"/>
  <c r="AJ209" i="22"/>
  <c r="H209" i="22"/>
  <c r="G209" i="22"/>
  <c r="A209" i="22"/>
  <c r="AL208" i="22"/>
  <c r="AK208" i="22"/>
  <c r="AJ208" i="22"/>
  <c r="H208" i="22"/>
  <c r="G208" i="22"/>
  <c r="A208" i="22"/>
  <c r="AL207" i="22"/>
  <c r="AK207" i="22"/>
  <c r="AJ207" i="22"/>
  <c r="H207" i="22"/>
  <c r="G207" i="22"/>
  <c r="A207" i="22"/>
  <c r="AL206" i="22"/>
  <c r="AK206" i="22"/>
  <c r="AJ206" i="22"/>
  <c r="H206" i="22"/>
  <c r="G206" i="22"/>
  <c r="A206" i="22"/>
  <c r="AL205" i="22"/>
  <c r="AK205" i="22"/>
  <c r="AJ205" i="22"/>
  <c r="H205" i="22"/>
  <c r="G205" i="22"/>
  <c r="A205" i="22"/>
  <c r="AL204" i="22"/>
  <c r="AK204" i="22"/>
  <c r="AJ204" i="22"/>
  <c r="H204" i="22"/>
  <c r="G204" i="22"/>
  <c r="A204" i="22"/>
  <c r="AL203" i="22"/>
  <c r="AK203" i="22"/>
  <c r="AJ203" i="22"/>
  <c r="H203" i="22"/>
  <c r="G203" i="22"/>
  <c r="A203" i="22"/>
  <c r="AL202" i="22"/>
  <c r="AK202" i="22"/>
  <c r="AJ202" i="22"/>
  <c r="H202" i="22"/>
  <c r="G202" i="22"/>
  <c r="A202" i="22"/>
  <c r="AL201" i="22"/>
  <c r="AK201" i="22"/>
  <c r="AJ201" i="22"/>
  <c r="H201" i="22"/>
  <c r="G201" i="22"/>
  <c r="A201" i="22"/>
  <c r="AL200" i="22"/>
  <c r="AK200" i="22"/>
  <c r="AJ200" i="22"/>
  <c r="H200" i="22"/>
  <c r="G200" i="22"/>
  <c r="A200" i="22"/>
  <c r="AL199" i="22"/>
  <c r="AK199" i="22"/>
  <c r="AJ199" i="22"/>
  <c r="H199" i="22"/>
  <c r="G199" i="22"/>
  <c r="A199" i="22"/>
  <c r="AL198" i="22"/>
  <c r="AK198" i="22"/>
  <c r="AJ198" i="22"/>
  <c r="H198" i="22"/>
  <c r="G198" i="22"/>
  <c r="A198" i="22"/>
  <c r="AL197" i="22"/>
  <c r="AK197" i="22"/>
  <c r="AJ197" i="22"/>
  <c r="H197" i="22"/>
  <c r="G197" i="22"/>
  <c r="A197" i="22"/>
  <c r="AL196" i="22"/>
  <c r="AK196" i="22"/>
  <c r="AJ196" i="22"/>
  <c r="H196" i="22"/>
  <c r="G196" i="22"/>
  <c r="A196" i="22"/>
  <c r="AL195" i="22"/>
  <c r="AK195" i="22"/>
  <c r="AJ195" i="22"/>
  <c r="H195" i="22"/>
  <c r="G195" i="22"/>
  <c r="A195" i="22"/>
  <c r="AL194" i="22"/>
  <c r="AK194" i="22"/>
  <c r="AJ194" i="22"/>
  <c r="H194" i="22"/>
  <c r="G194" i="22"/>
  <c r="A194" i="22"/>
  <c r="AL193" i="22"/>
  <c r="AK193" i="22"/>
  <c r="AJ193" i="22"/>
  <c r="H193" i="22"/>
  <c r="G193" i="22"/>
  <c r="A193" i="22"/>
  <c r="AL192" i="22"/>
  <c r="AK192" i="22"/>
  <c r="AJ192" i="22"/>
  <c r="H192" i="22"/>
  <c r="G192" i="22"/>
  <c r="A192" i="22"/>
  <c r="AL191" i="22"/>
  <c r="AK191" i="22"/>
  <c r="AJ191" i="22"/>
  <c r="H191" i="22"/>
  <c r="G191" i="22"/>
  <c r="A191" i="22"/>
  <c r="AL190" i="22"/>
  <c r="AK190" i="22"/>
  <c r="AJ190" i="22"/>
  <c r="H190" i="22"/>
  <c r="G190" i="22"/>
  <c r="A190" i="22"/>
  <c r="AL189" i="22"/>
  <c r="AK189" i="22"/>
  <c r="AJ189" i="22"/>
  <c r="H189" i="22"/>
  <c r="G189" i="22"/>
  <c r="A189" i="22"/>
  <c r="AL188" i="22"/>
  <c r="AK188" i="22"/>
  <c r="AJ188" i="22"/>
  <c r="H188" i="22"/>
  <c r="G188" i="22"/>
  <c r="A188" i="22"/>
  <c r="AL187" i="22"/>
  <c r="AK187" i="22"/>
  <c r="AJ187" i="22"/>
  <c r="H187" i="22"/>
  <c r="G187" i="22"/>
  <c r="A187" i="22"/>
  <c r="AL186" i="22"/>
  <c r="AK186" i="22"/>
  <c r="AJ186" i="22"/>
  <c r="H186" i="22"/>
  <c r="G186" i="22"/>
  <c r="A186" i="22"/>
  <c r="AL185" i="22"/>
  <c r="AK185" i="22"/>
  <c r="AJ185" i="22"/>
  <c r="H185" i="22"/>
  <c r="G185" i="22"/>
  <c r="A185" i="22"/>
  <c r="AL184" i="22"/>
  <c r="AK184" i="22"/>
  <c r="AJ184" i="22"/>
  <c r="H184" i="22"/>
  <c r="G184" i="22"/>
  <c r="A184" i="22"/>
  <c r="AL183" i="22"/>
  <c r="AK183" i="22"/>
  <c r="AJ183" i="22"/>
  <c r="H183" i="22"/>
  <c r="G183" i="22"/>
  <c r="A183" i="22"/>
  <c r="AL182" i="22"/>
  <c r="AK182" i="22"/>
  <c r="AJ182" i="22"/>
  <c r="H182" i="22"/>
  <c r="G182" i="22"/>
  <c r="A182" i="22"/>
  <c r="AL181" i="22"/>
  <c r="AK181" i="22"/>
  <c r="AJ181" i="22"/>
  <c r="H181" i="22"/>
  <c r="G181" i="22"/>
  <c r="A181" i="22"/>
  <c r="AL180" i="22"/>
  <c r="AK180" i="22"/>
  <c r="AJ180" i="22"/>
  <c r="H180" i="22"/>
  <c r="G180" i="22"/>
  <c r="A180" i="22"/>
  <c r="AL179" i="22"/>
  <c r="AK179" i="22"/>
  <c r="AJ179" i="22"/>
  <c r="H179" i="22"/>
  <c r="G179" i="22"/>
  <c r="A179" i="22"/>
  <c r="AL178" i="22"/>
  <c r="AK178" i="22"/>
  <c r="AJ178" i="22"/>
  <c r="H178" i="22"/>
  <c r="G178" i="22"/>
  <c r="A178" i="22"/>
  <c r="AL177" i="22"/>
  <c r="AK177" i="22"/>
  <c r="AJ177" i="22"/>
  <c r="H177" i="22"/>
  <c r="G177" i="22"/>
  <c r="A177" i="22"/>
  <c r="AL176" i="22"/>
  <c r="AK176" i="22"/>
  <c r="AJ176" i="22"/>
  <c r="H176" i="22"/>
  <c r="G176" i="22"/>
  <c r="A176" i="22"/>
  <c r="AL175" i="22"/>
  <c r="AK175" i="22"/>
  <c r="AJ175" i="22"/>
  <c r="H175" i="22"/>
  <c r="G175" i="22"/>
  <c r="A175" i="22"/>
  <c r="AL174" i="22"/>
  <c r="AK174" i="22"/>
  <c r="AJ174" i="22"/>
  <c r="H174" i="22"/>
  <c r="G174" i="22"/>
  <c r="A174" i="22"/>
  <c r="H13" i="22"/>
  <c r="C7" i="22"/>
  <c r="C5" i="22"/>
  <c r="C3" i="22"/>
  <c r="AK1" i="22"/>
  <c r="AJ1" i="22"/>
  <c r="AI1" i="22"/>
  <c r="AH1" i="22"/>
  <c r="AG1" i="22"/>
  <c r="AF1" i="22"/>
  <c r="AE1" i="22"/>
  <c r="AD1" i="22"/>
  <c r="AC1" i="22"/>
  <c r="AB1" i="22"/>
  <c r="AA1" i="22"/>
  <c r="Z1" i="22"/>
  <c r="Y1" i="22"/>
  <c r="X1" i="22"/>
  <c r="W1" i="22"/>
  <c r="V1" i="22"/>
  <c r="U1" i="22"/>
  <c r="T1" i="22"/>
  <c r="S1" i="22"/>
  <c r="R1" i="22"/>
  <c r="Q1" i="22"/>
  <c r="P1" i="22"/>
  <c r="O1" i="22"/>
  <c r="N1" i="22"/>
  <c r="M1" i="22"/>
  <c r="L1" i="22"/>
  <c r="K1" i="22"/>
  <c r="J1" i="22"/>
  <c r="I1" i="22"/>
  <c r="H1" i="22"/>
  <c r="G1" i="22"/>
  <c r="F1" i="22"/>
  <c r="E1" i="22"/>
  <c r="D1" i="22"/>
  <c r="C1" i="22"/>
  <c r="B1" i="22"/>
  <c r="AL258" i="21"/>
  <c r="AK258" i="21"/>
  <c r="AJ258" i="21"/>
  <c r="H258" i="21"/>
  <c r="G258" i="21"/>
  <c r="A258" i="21"/>
  <c r="AL257" i="21"/>
  <c r="AK257" i="21"/>
  <c r="AJ257" i="21"/>
  <c r="H257" i="21"/>
  <c r="G257" i="21"/>
  <c r="A257" i="21"/>
  <c r="AL256" i="21"/>
  <c r="AK256" i="21"/>
  <c r="AJ256" i="21"/>
  <c r="H256" i="21"/>
  <c r="G256" i="21"/>
  <c r="A256" i="21"/>
  <c r="AL255" i="21"/>
  <c r="AK255" i="21"/>
  <c r="AJ255" i="21"/>
  <c r="H255" i="21"/>
  <c r="G255" i="21"/>
  <c r="A255" i="21"/>
  <c r="AL254" i="21"/>
  <c r="AK254" i="21"/>
  <c r="AJ254" i="21"/>
  <c r="H254" i="21"/>
  <c r="G254" i="21"/>
  <c r="A254" i="21"/>
  <c r="AL253" i="21"/>
  <c r="AK253" i="21"/>
  <c r="AJ253" i="21"/>
  <c r="H253" i="21"/>
  <c r="G253" i="21"/>
  <c r="A253" i="21"/>
  <c r="AL252" i="21"/>
  <c r="AK252" i="21"/>
  <c r="AJ252" i="21"/>
  <c r="H252" i="21"/>
  <c r="G252" i="21"/>
  <c r="A252" i="21"/>
  <c r="AL251" i="21"/>
  <c r="AK251" i="21"/>
  <c r="AJ251" i="21"/>
  <c r="H251" i="21"/>
  <c r="G251" i="21"/>
  <c r="A251" i="21"/>
  <c r="AL250" i="21"/>
  <c r="AK250" i="21"/>
  <c r="AJ250" i="21"/>
  <c r="H250" i="21"/>
  <c r="G250" i="21"/>
  <c r="A250" i="21"/>
  <c r="AL249" i="21"/>
  <c r="AK249" i="21"/>
  <c r="AJ249" i="21"/>
  <c r="H249" i="21"/>
  <c r="G249" i="21"/>
  <c r="A249" i="21"/>
  <c r="AL248" i="21"/>
  <c r="AK248" i="21"/>
  <c r="AJ248" i="21"/>
  <c r="H248" i="21"/>
  <c r="G248" i="21"/>
  <c r="A248" i="21"/>
  <c r="AL247" i="21"/>
  <c r="AK247" i="21"/>
  <c r="AJ247" i="21"/>
  <c r="H247" i="21"/>
  <c r="G247" i="21"/>
  <c r="A247" i="21"/>
  <c r="AL246" i="21"/>
  <c r="AK246" i="21"/>
  <c r="AJ246" i="21"/>
  <c r="H246" i="21"/>
  <c r="G246" i="21"/>
  <c r="A246" i="21"/>
  <c r="AL245" i="21"/>
  <c r="AK245" i="21"/>
  <c r="AJ245" i="21"/>
  <c r="H245" i="21"/>
  <c r="G245" i="21"/>
  <c r="A245" i="21"/>
  <c r="AL244" i="21"/>
  <c r="AK244" i="21"/>
  <c r="AJ244" i="21"/>
  <c r="H244" i="21"/>
  <c r="G244" i="21"/>
  <c r="A244" i="21"/>
  <c r="AL243" i="21"/>
  <c r="AK243" i="21"/>
  <c r="AJ243" i="21"/>
  <c r="H243" i="21"/>
  <c r="G243" i="21"/>
  <c r="A243" i="21"/>
  <c r="AL242" i="21"/>
  <c r="AK242" i="21"/>
  <c r="AJ242" i="21"/>
  <c r="H242" i="21"/>
  <c r="G242" i="21"/>
  <c r="A242" i="21"/>
  <c r="AL241" i="21"/>
  <c r="AK241" i="21"/>
  <c r="AJ241" i="21"/>
  <c r="H241" i="21"/>
  <c r="G241" i="21"/>
  <c r="A241" i="21"/>
  <c r="AL240" i="21"/>
  <c r="AK240" i="21"/>
  <c r="AJ240" i="21"/>
  <c r="H240" i="21"/>
  <c r="G240" i="21"/>
  <c r="A240" i="21"/>
  <c r="AL239" i="21"/>
  <c r="AK239" i="21"/>
  <c r="AJ239" i="21"/>
  <c r="H239" i="21"/>
  <c r="G239" i="21"/>
  <c r="A239" i="21"/>
  <c r="AL238" i="21"/>
  <c r="AK238" i="21"/>
  <c r="AJ238" i="21"/>
  <c r="H238" i="21"/>
  <c r="G238" i="21"/>
  <c r="A238" i="21"/>
  <c r="AL237" i="21"/>
  <c r="AK237" i="21"/>
  <c r="AJ237" i="21"/>
  <c r="H237" i="21"/>
  <c r="G237" i="21"/>
  <c r="A237" i="21"/>
  <c r="AL236" i="21"/>
  <c r="AK236" i="21"/>
  <c r="AJ236" i="21"/>
  <c r="H236" i="21"/>
  <c r="G236" i="21"/>
  <c r="A236" i="21"/>
  <c r="AL235" i="21"/>
  <c r="AK235" i="21"/>
  <c r="AJ235" i="21"/>
  <c r="H235" i="21"/>
  <c r="G235" i="21"/>
  <c r="A235" i="21"/>
  <c r="AL234" i="21"/>
  <c r="AK234" i="21"/>
  <c r="AJ234" i="21"/>
  <c r="H234" i="21"/>
  <c r="G234" i="21"/>
  <c r="A234" i="21"/>
  <c r="AL233" i="21"/>
  <c r="AK233" i="21"/>
  <c r="AJ233" i="21"/>
  <c r="H233" i="21"/>
  <c r="G233" i="21"/>
  <c r="A233" i="21"/>
  <c r="AL232" i="21"/>
  <c r="AK232" i="21"/>
  <c r="AJ232" i="21"/>
  <c r="H232" i="21"/>
  <c r="G232" i="21"/>
  <c r="A232" i="21"/>
  <c r="AL231" i="21"/>
  <c r="AK231" i="21"/>
  <c r="AJ231" i="21"/>
  <c r="H231" i="21"/>
  <c r="G231" i="21"/>
  <c r="A231" i="21"/>
  <c r="AL230" i="21"/>
  <c r="AK230" i="21"/>
  <c r="AJ230" i="21"/>
  <c r="H230" i="21"/>
  <c r="G230" i="21"/>
  <c r="A230" i="21"/>
  <c r="AL229" i="21"/>
  <c r="AK229" i="21"/>
  <c r="AJ229" i="21"/>
  <c r="H229" i="21"/>
  <c r="G229" i="21"/>
  <c r="A229" i="21"/>
  <c r="AL228" i="21"/>
  <c r="AK228" i="21"/>
  <c r="AJ228" i="21"/>
  <c r="H228" i="21"/>
  <c r="G228" i="21"/>
  <c r="A228" i="21"/>
  <c r="AL227" i="21"/>
  <c r="AK227" i="21"/>
  <c r="AJ227" i="21"/>
  <c r="H227" i="21"/>
  <c r="G227" i="21"/>
  <c r="A227" i="21"/>
  <c r="AL226" i="21"/>
  <c r="AK226" i="21"/>
  <c r="AJ226" i="21"/>
  <c r="H226" i="21"/>
  <c r="G226" i="21"/>
  <c r="A226" i="21"/>
  <c r="AL225" i="21"/>
  <c r="AK225" i="21"/>
  <c r="AJ225" i="21"/>
  <c r="H225" i="21"/>
  <c r="G225" i="21"/>
  <c r="A225" i="21"/>
  <c r="AL224" i="21"/>
  <c r="AK224" i="21"/>
  <c r="AJ224" i="21"/>
  <c r="H224" i="21"/>
  <c r="G224" i="21"/>
  <c r="A224" i="21"/>
  <c r="AL223" i="21"/>
  <c r="AK223" i="21"/>
  <c r="AJ223" i="21"/>
  <c r="H223" i="21"/>
  <c r="G223" i="21"/>
  <c r="A223" i="21"/>
  <c r="AL222" i="21"/>
  <c r="AK222" i="21"/>
  <c r="AJ222" i="21"/>
  <c r="H222" i="21"/>
  <c r="G222" i="21"/>
  <c r="A222" i="21"/>
  <c r="AL221" i="21"/>
  <c r="AK221" i="21"/>
  <c r="AJ221" i="21"/>
  <c r="H221" i="21"/>
  <c r="G221" i="21"/>
  <c r="A221" i="21"/>
  <c r="AL220" i="21"/>
  <c r="AK220" i="21"/>
  <c r="AJ220" i="21"/>
  <c r="H220" i="21"/>
  <c r="G220" i="21"/>
  <c r="A220" i="21"/>
  <c r="AL219" i="21"/>
  <c r="AK219" i="21"/>
  <c r="AJ219" i="21"/>
  <c r="H219" i="21"/>
  <c r="G219" i="21"/>
  <c r="A219" i="21"/>
  <c r="AL218" i="21"/>
  <c r="AK218" i="21"/>
  <c r="AJ218" i="21"/>
  <c r="H218" i="21"/>
  <c r="G218" i="21"/>
  <c r="A218" i="21"/>
  <c r="AL217" i="21"/>
  <c r="AK217" i="21"/>
  <c r="AJ217" i="21"/>
  <c r="H217" i="21"/>
  <c r="G217" i="21"/>
  <c r="A217" i="21"/>
  <c r="AL216" i="21"/>
  <c r="AK216" i="21"/>
  <c r="AJ216" i="21"/>
  <c r="H216" i="21"/>
  <c r="G216" i="21"/>
  <c r="A216" i="21"/>
  <c r="AL215" i="21"/>
  <c r="AK215" i="21"/>
  <c r="AJ215" i="21"/>
  <c r="H215" i="21"/>
  <c r="G215" i="21"/>
  <c r="A215" i="21"/>
  <c r="AL214" i="21"/>
  <c r="AK214" i="21"/>
  <c r="AJ214" i="21"/>
  <c r="H214" i="21"/>
  <c r="G214" i="21"/>
  <c r="A214" i="21"/>
  <c r="AL213" i="21"/>
  <c r="AK213" i="21"/>
  <c r="AJ213" i="21"/>
  <c r="H213" i="21"/>
  <c r="G213" i="21"/>
  <c r="A213" i="21"/>
  <c r="AL212" i="21"/>
  <c r="AK212" i="21"/>
  <c r="AJ212" i="21"/>
  <c r="H212" i="21"/>
  <c r="G212" i="21"/>
  <c r="A212" i="21"/>
  <c r="AL211" i="21"/>
  <c r="AK211" i="21"/>
  <c r="AJ211" i="21"/>
  <c r="H211" i="21"/>
  <c r="G211" i="21"/>
  <c r="A211" i="21"/>
  <c r="AL210" i="21"/>
  <c r="AK210" i="21"/>
  <c r="AJ210" i="21"/>
  <c r="H210" i="21"/>
  <c r="G210" i="21"/>
  <c r="A210" i="21"/>
  <c r="AL209" i="21"/>
  <c r="AK209" i="21"/>
  <c r="AJ209" i="21"/>
  <c r="H209" i="21"/>
  <c r="G209" i="21"/>
  <c r="A209" i="21"/>
  <c r="AL208" i="21"/>
  <c r="AK208" i="21"/>
  <c r="AJ208" i="21"/>
  <c r="H208" i="21"/>
  <c r="G208" i="21"/>
  <c r="A208" i="21"/>
  <c r="AL207" i="21"/>
  <c r="AK207" i="21"/>
  <c r="AJ207" i="21"/>
  <c r="H207" i="21"/>
  <c r="G207" i="21"/>
  <c r="A207" i="21"/>
  <c r="AL206" i="21"/>
  <c r="AK206" i="21"/>
  <c r="AJ206" i="21"/>
  <c r="H206" i="21"/>
  <c r="G206" i="21"/>
  <c r="A206" i="21"/>
  <c r="AL205" i="21"/>
  <c r="AK205" i="21"/>
  <c r="AJ205" i="21"/>
  <c r="H205" i="21"/>
  <c r="G205" i="21"/>
  <c r="A205" i="21"/>
  <c r="AL204" i="21"/>
  <c r="AK204" i="21"/>
  <c r="AJ204" i="21"/>
  <c r="H204" i="21"/>
  <c r="G204" i="21"/>
  <c r="A204" i="21"/>
  <c r="AL203" i="21"/>
  <c r="AK203" i="21"/>
  <c r="AJ203" i="21"/>
  <c r="H203" i="21"/>
  <c r="G203" i="21"/>
  <c r="A203" i="21"/>
  <c r="AL202" i="21"/>
  <c r="AK202" i="21"/>
  <c r="AJ202" i="21"/>
  <c r="H202" i="21"/>
  <c r="G202" i="21"/>
  <c r="A202" i="21"/>
  <c r="AL201" i="21"/>
  <c r="AK201" i="21"/>
  <c r="AJ201" i="21"/>
  <c r="H201" i="21"/>
  <c r="G201" i="21"/>
  <c r="A201" i="21"/>
  <c r="AL200" i="21"/>
  <c r="AK200" i="21"/>
  <c r="AJ200" i="21"/>
  <c r="H200" i="21"/>
  <c r="G200" i="21"/>
  <c r="A200" i="21"/>
  <c r="AL199" i="21"/>
  <c r="AK199" i="21"/>
  <c r="AJ199" i="21"/>
  <c r="H199" i="21"/>
  <c r="G199" i="21"/>
  <c r="A199" i="21"/>
  <c r="AL198" i="21"/>
  <c r="AK198" i="21"/>
  <c r="AJ198" i="21"/>
  <c r="H198" i="21"/>
  <c r="G198" i="21"/>
  <c r="A198" i="21"/>
  <c r="AL197" i="21"/>
  <c r="AK197" i="21"/>
  <c r="AJ197" i="21"/>
  <c r="H197" i="21"/>
  <c r="G197" i="21"/>
  <c r="A197" i="21"/>
  <c r="AL196" i="21"/>
  <c r="AK196" i="21"/>
  <c r="AJ196" i="21"/>
  <c r="H196" i="21"/>
  <c r="G196" i="21"/>
  <c r="A196" i="21"/>
  <c r="AL195" i="21"/>
  <c r="AK195" i="21"/>
  <c r="AJ195" i="21"/>
  <c r="H195" i="21"/>
  <c r="G195" i="21"/>
  <c r="A195" i="21"/>
  <c r="AL194" i="21"/>
  <c r="AK194" i="21"/>
  <c r="AJ194" i="21"/>
  <c r="H194" i="21"/>
  <c r="G194" i="21"/>
  <c r="A194" i="21"/>
  <c r="AL193" i="21"/>
  <c r="AK193" i="21"/>
  <c r="AJ193" i="21"/>
  <c r="H193" i="21"/>
  <c r="G193" i="21"/>
  <c r="A193" i="21"/>
  <c r="AL192" i="21"/>
  <c r="AK192" i="21"/>
  <c r="AJ192" i="21"/>
  <c r="H192" i="21"/>
  <c r="G192" i="21"/>
  <c r="A192" i="21"/>
  <c r="AL191" i="21"/>
  <c r="AK191" i="21"/>
  <c r="AJ191" i="21"/>
  <c r="H191" i="21"/>
  <c r="G191" i="21"/>
  <c r="A191" i="21"/>
  <c r="AL190" i="21"/>
  <c r="AK190" i="21"/>
  <c r="AJ190" i="21"/>
  <c r="H190" i="21"/>
  <c r="G190" i="21"/>
  <c r="A190" i="21"/>
  <c r="AL189" i="21"/>
  <c r="AK189" i="21"/>
  <c r="AJ189" i="21"/>
  <c r="H189" i="21"/>
  <c r="G189" i="21"/>
  <c r="A189" i="21"/>
  <c r="AL188" i="21"/>
  <c r="AK188" i="21"/>
  <c r="AJ188" i="21"/>
  <c r="H188" i="21"/>
  <c r="G188" i="21"/>
  <c r="A188" i="21"/>
  <c r="AL187" i="21"/>
  <c r="AK187" i="21"/>
  <c r="AJ187" i="21"/>
  <c r="H187" i="21"/>
  <c r="G187" i="21"/>
  <c r="A187" i="21"/>
  <c r="AL186" i="21"/>
  <c r="AK186" i="21"/>
  <c r="AJ186" i="21"/>
  <c r="H186" i="21"/>
  <c r="G186" i="21"/>
  <c r="A186" i="21"/>
  <c r="AL185" i="21"/>
  <c r="AK185" i="21"/>
  <c r="AJ185" i="21"/>
  <c r="H185" i="21"/>
  <c r="G185" i="21"/>
  <c r="A185" i="21"/>
  <c r="AL184" i="21"/>
  <c r="AK184" i="21"/>
  <c r="AJ184" i="21"/>
  <c r="H184" i="21"/>
  <c r="G184" i="21"/>
  <c r="A184" i="21"/>
  <c r="AL183" i="21"/>
  <c r="AK183" i="21"/>
  <c r="AJ183" i="21"/>
  <c r="H183" i="21"/>
  <c r="G183" i="21"/>
  <c r="A183" i="21"/>
  <c r="AL182" i="21"/>
  <c r="AK182" i="21"/>
  <c r="AJ182" i="21"/>
  <c r="H182" i="21"/>
  <c r="G182" i="21"/>
  <c r="A182" i="21"/>
  <c r="AL181" i="21"/>
  <c r="AK181" i="21"/>
  <c r="AJ181" i="21"/>
  <c r="H181" i="21"/>
  <c r="G181" i="21"/>
  <c r="A181" i="21"/>
  <c r="AL180" i="21"/>
  <c r="AK180" i="21"/>
  <c r="AJ180" i="21"/>
  <c r="H180" i="21"/>
  <c r="G180" i="21"/>
  <c r="A180" i="21"/>
  <c r="AL179" i="21"/>
  <c r="AK179" i="21"/>
  <c r="AJ179" i="21"/>
  <c r="H179" i="21"/>
  <c r="G179" i="21"/>
  <c r="A179" i="21"/>
  <c r="AL178" i="21"/>
  <c r="AK178" i="21"/>
  <c r="AJ178" i="21"/>
  <c r="H178" i="21"/>
  <c r="G178" i="21"/>
  <c r="A178" i="21"/>
  <c r="AL177" i="21"/>
  <c r="AK177" i="21"/>
  <c r="AJ177" i="21"/>
  <c r="H177" i="21"/>
  <c r="G177" i="21"/>
  <c r="A177" i="21"/>
  <c r="AL176" i="21"/>
  <c r="AK176" i="21"/>
  <c r="AJ176" i="21"/>
  <c r="H176" i="21"/>
  <c r="G176" i="21"/>
  <c r="A176" i="21"/>
  <c r="AL175" i="21"/>
  <c r="AK175" i="21"/>
  <c r="AJ175" i="21"/>
  <c r="H175" i="21"/>
  <c r="G175" i="21"/>
  <c r="A175" i="21"/>
  <c r="AL174" i="21"/>
  <c r="AK174" i="21"/>
  <c r="AJ174" i="21"/>
  <c r="H174" i="21"/>
  <c r="G174" i="21"/>
  <c r="A174" i="21"/>
  <c r="H13" i="21"/>
  <c r="C7" i="21"/>
  <c r="C5" i="21"/>
  <c r="C3" i="21"/>
  <c r="AK1" i="21"/>
  <c r="AJ1" i="21"/>
  <c r="AI1" i="21"/>
  <c r="AH1" i="21"/>
  <c r="AG1" i="21"/>
  <c r="AF1" i="21"/>
  <c r="AE1" i="21"/>
  <c r="AD1" i="21"/>
  <c r="AC1" i="21"/>
  <c r="AB1" i="21"/>
  <c r="AA1" i="21"/>
  <c r="Z1" i="21"/>
  <c r="Y1" i="21"/>
  <c r="X1" i="21"/>
  <c r="W1" i="21"/>
  <c r="V1" i="21"/>
  <c r="U1" i="21"/>
  <c r="T1" i="21"/>
  <c r="S1" i="21"/>
  <c r="R1" i="21"/>
  <c r="Q1" i="21"/>
  <c r="P1" i="21"/>
  <c r="O1" i="21"/>
  <c r="N1" i="21"/>
  <c r="M1" i="21"/>
  <c r="L1" i="21"/>
  <c r="K1" i="21"/>
  <c r="J1" i="21"/>
  <c r="I1" i="21"/>
  <c r="H1" i="21"/>
  <c r="G1" i="21"/>
  <c r="F1" i="21"/>
  <c r="E1" i="21"/>
  <c r="D1" i="21"/>
  <c r="C1" i="21"/>
  <c r="B1" i="21"/>
  <c r="AL258" i="20"/>
  <c r="AK258" i="20"/>
  <c r="AJ258" i="20"/>
  <c r="H258" i="20"/>
  <c r="G258" i="20"/>
  <c r="A258" i="20"/>
  <c r="AL257" i="20"/>
  <c r="AK257" i="20"/>
  <c r="AJ257" i="20"/>
  <c r="H257" i="20"/>
  <c r="G257" i="20"/>
  <c r="A257" i="20"/>
  <c r="AL256" i="20"/>
  <c r="AK256" i="20"/>
  <c r="AJ256" i="20"/>
  <c r="H256" i="20"/>
  <c r="G256" i="20"/>
  <c r="A256" i="20"/>
  <c r="AL255" i="20"/>
  <c r="AK255" i="20"/>
  <c r="AJ255" i="20"/>
  <c r="H255" i="20"/>
  <c r="G255" i="20"/>
  <c r="A255" i="20"/>
  <c r="AL254" i="20"/>
  <c r="AK254" i="20"/>
  <c r="AJ254" i="20"/>
  <c r="H254" i="20"/>
  <c r="G254" i="20"/>
  <c r="A254" i="20"/>
  <c r="AL253" i="20"/>
  <c r="AK253" i="20"/>
  <c r="AJ253" i="20"/>
  <c r="H253" i="20"/>
  <c r="G253" i="20"/>
  <c r="A253" i="20"/>
  <c r="AL252" i="20"/>
  <c r="AK252" i="20"/>
  <c r="AJ252" i="20"/>
  <c r="H252" i="20"/>
  <c r="G252" i="20"/>
  <c r="A252" i="20"/>
  <c r="AL251" i="20"/>
  <c r="AK251" i="20"/>
  <c r="AJ251" i="20"/>
  <c r="H251" i="20"/>
  <c r="G251" i="20"/>
  <c r="A251" i="20"/>
  <c r="AL250" i="20"/>
  <c r="AK250" i="20"/>
  <c r="AJ250" i="20"/>
  <c r="H250" i="20"/>
  <c r="G250" i="20"/>
  <c r="A250" i="20"/>
  <c r="AL249" i="20"/>
  <c r="AK249" i="20"/>
  <c r="AJ249" i="20"/>
  <c r="H249" i="20"/>
  <c r="G249" i="20"/>
  <c r="A249" i="20"/>
  <c r="AL248" i="20"/>
  <c r="AK248" i="20"/>
  <c r="AJ248" i="20"/>
  <c r="H248" i="20"/>
  <c r="G248" i="20"/>
  <c r="A248" i="20"/>
  <c r="AL247" i="20"/>
  <c r="AK247" i="20"/>
  <c r="AJ247" i="20"/>
  <c r="H247" i="20"/>
  <c r="G247" i="20"/>
  <c r="A247" i="20"/>
  <c r="AL246" i="20"/>
  <c r="AK246" i="20"/>
  <c r="AJ246" i="20"/>
  <c r="H246" i="20"/>
  <c r="G246" i="20"/>
  <c r="A246" i="20"/>
  <c r="AL245" i="20"/>
  <c r="AK245" i="20"/>
  <c r="AJ245" i="20"/>
  <c r="H245" i="20"/>
  <c r="G245" i="20"/>
  <c r="A245" i="20"/>
  <c r="AL244" i="20"/>
  <c r="AK244" i="20"/>
  <c r="AJ244" i="20"/>
  <c r="H244" i="20"/>
  <c r="G244" i="20"/>
  <c r="A244" i="20"/>
  <c r="AL243" i="20"/>
  <c r="AK243" i="20"/>
  <c r="AJ243" i="20"/>
  <c r="H243" i="20"/>
  <c r="G243" i="20"/>
  <c r="A243" i="20"/>
  <c r="AL242" i="20"/>
  <c r="AK242" i="20"/>
  <c r="AJ242" i="20"/>
  <c r="H242" i="20"/>
  <c r="G242" i="20"/>
  <c r="A242" i="20"/>
  <c r="AL241" i="20"/>
  <c r="AK241" i="20"/>
  <c r="AJ241" i="20"/>
  <c r="H241" i="20"/>
  <c r="G241" i="20"/>
  <c r="A241" i="20"/>
  <c r="AL240" i="20"/>
  <c r="AK240" i="20"/>
  <c r="AJ240" i="20"/>
  <c r="H240" i="20"/>
  <c r="G240" i="20"/>
  <c r="A240" i="20"/>
  <c r="AL239" i="20"/>
  <c r="AK239" i="20"/>
  <c r="AJ239" i="20"/>
  <c r="H239" i="20"/>
  <c r="G239" i="20"/>
  <c r="A239" i="20"/>
  <c r="AL238" i="20"/>
  <c r="AK238" i="20"/>
  <c r="AJ238" i="20"/>
  <c r="H238" i="20"/>
  <c r="G238" i="20"/>
  <c r="A238" i="20"/>
  <c r="AL237" i="20"/>
  <c r="AK237" i="20"/>
  <c r="AJ237" i="20"/>
  <c r="H237" i="20"/>
  <c r="G237" i="20"/>
  <c r="A237" i="20"/>
  <c r="AL236" i="20"/>
  <c r="AK236" i="20"/>
  <c r="AJ236" i="20"/>
  <c r="H236" i="20"/>
  <c r="G236" i="20"/>
  <c r="A236" i="20"/>
  <c r="AL235" i="20"/>
  <c r="AK235" i="20"/>
  <c r="AJ235" i="20"/>
  <c r="H235" i="20"/>
  <c r="G235" i="20"/>
  <c r="A235" i="20"/>
  <c r="AL234" i="20"/>
  <c r="AK234" i="20"/>
  <c r="AJ234" i="20"/>
  <c r="H234" i="20"/>
  <c r="G234" i="20"/>
  <c r="A234" i="20"/>
  <c r="AL233" i="20"/>
  <c r="AK233" i="20"/>
  <c r="AJ233" i="20"/>
  <c r="H233" i="20"/>
  <c r="G233" i="20"/>
  <c r="A233" i="20"/>
  <c r="AL232" i="20"/>
  <c r="AK232" i="20"/>
  <c r="AJ232" i="20"/>
  <c r="H232" i="20"/>
  <c r="G232" i="20"/>
  <c r="A232" i="20"/>
  <c r="AL231" i="20"/>
  <c r="AK231" i="20"/>
  <c r="AJ231" i="20"/>
  <c r="H231" i="20"/>
  <c r="G231" i="20"/>
  <c r="A231" i="20"/>
  <c r="AL230" i="20"/>
  <c r="AK230" i="20"/>
  <c r="AJ230" i="20"/>
  <c r="H230" i="20"/>
  <c r="G230" i="20"/>
  <c r="A230" i="20"/>
  <c r="AL229" i="20"/>
  <c r="AK229" i="20"/>
  <c r="AJ229" i="20"/>
  <c r="H229" i="20"/>
  <c r="G229" i="20"/>
  <c r="A229" i="20"/>
  <c r="AL228" i="20"/>
  <c r="AK228" i="20"/>
  <c r="AJ228" i="20"/>
  <c r="H228" i="20"/>
  <c r="G228" i="20"/>
  <c r="A228" i="20"/>
  <c r="AL227" i="20"/>
  <c r="AK227" i="20"/>
  <c r="AJ227" i="20"/>
  <c r="H227" i="20"/>
  <c r="G227" i="20"/>
  <c r="A227" i="20"/>
  <c r="AL226" i="20"/>
  <c r="AK226" i="20"/>
  <c r="AJ226" i="20"/>
  <c r="H226" i="20"/>
  <c r="G226" i="20"/>
  <c r="A226" i="20"/>
  <c r="AL225" i="20"/>
  <c r="AK225" i="20"/>
  <c r="AJ225" i="20"/>
  <c r="H225" i="20"/>
  <c r="G225" i="20"/>
  <c r="A225" i="20"/>
  <c r="AL224" i="20"/>
  <c r="AK224" i="20"/>
  <c r="AJ224" i="20"/>
  <c r="H224" i="20"/>
  <c r="G224" i="20"/>
  <c r="A224" i="20"/>
  <c r="AL223" i="20"/>
  <c r="AK223" i="20"/>
  <c r="AJ223" i="20"/>
  <c r="H223" i="20"/>
  <c r="G223" i="20"/>
  <c r="A223" i="20"/>
  <c r="AL222" i="20"/>
  <c r="AK222" i="20"/>
  <c r="AJ222" i="20"/>
  <c r="H222" i="20"/>
  <c r="G222" i="20"/>
  <c r="A222" i="20"/>
  <c r="AL221" i="20"/>
  <c r="AK221" i="20"/>
  <c r="AJ221" i="20"/>
  <c r="H221" i="20"/>
  <c r="G221" i="20"/>
  <c r="A221" i="20"/>
  <c r="AL220" i="20"/>
  <c r="AK220" i="20"/>
  <c r="AJ220" i="20"/>
  <c r="H220" i="20"/>
  <c r="G220" i="20"/>
  <c r="A220" i="20"/>
  <c r="AL219" i="20"/>
  <c r="AK219" i="20"/>
  <c r="AJ219" i="20"/>
  <c r="H219" i="20"/>
  <c r="G219" i="20"/>
  <c r="A219" i="20"/>
  <c r="AL218" i="20"/>
  <c r="AK218" i="20"/>
  <c r="AJ218" i="20"/>
  <c r="H218" i="20"/>
  <c r="G218" i="20"/>
  <c r="A218" i="20"/>
  <c r="AL217" i="20"/>
  <c r="AK217" i="20"/>
  <c r="AJ217" i="20"/>
  <c r="H217" i="20"/>
  <c r="G217" i="20"/>
  <c r="A217" i="20"/>
  <c r="AL216" i="20"/>
  <c r="AK216" i="20"/>
  <c r="AJ216" i="20"/>
  <c r="H216" i="20"/>
  <c r="G216" i="20"/>
  <c r="A216" i="20"/>
  <c r="AL215" i="20"/>
  <c r="AK215" i="20"/>
  <c r="AJ215" i="20"/>
  <c r="H215" i="20"/>
  <c r="G215" i="20"/>
  <c r="A215" i="20"/>
  <c r="AL214" i="20"/>
  <c r="AK214" i="20"/>
  <c r="AJ214" i="20"/>
  <c r="H214" i="20"/>
  <c r="G214" i="20"/>
  <c r="A214" i="20"/>
  <c r="AL213" i="20"/>
  <c r="AK213" i="20"/>
  <c r="AJ213" i="20"/>
  <c r="H213" i="20"/>
  <c r="G213" i="20"/>
  <c r="A213" i="20"/>
  <c r="AL212" i="20"/>
  <c r="AK212" i="20"/>
  <c r="AJ212" i="20"/>
  <c r="H212" i="20"/>
  <c r="G212" i="20"/>
  <c r="A212" i="20"/>
  <c r="AL211" i="20"/>
  <c r="AK211" i="20"/>
  <c r="AJ211" i="20"/>
  <c r="H211" i="20"/>
  <c r="G211" i="20"/>
  <c r="A211" i="20"/>
  <c r="AL210" i="20"/>
  <c r="AK210" i="20"/>
  <c r="AJ210" i="20"/>
  <c r="H210" i="20"/>
  <c r="G210" i="20"/>
  <c r="A210" i="20"/>
  <c r="AL209" i="20"/>
  <c r="AK209" i="20"/>
  <c r="AJ209" i="20"/>
  <c r="H209" i="20"/>
  <c r="G209" i="20"/>
  <c r="A209" i="20"/>
  <c r="AL208" i="20"/>
  <c r="AK208" i="20"/>
  <c r="AJ208" i="20"/>
  <c r="H208" i="20"/>
  <c r="G208" i="20"/>
  <c r="A208" i="20"/>
  <c r="AL207" i="20"/>
  <c r="AK207" i="20"/>
  <c r="AJ207" i="20"/>
  <c r="H207" i="20"/>
  <c r="G207" i="20"/>
  <c r="A207" i="20"/>
  <c r="AL206" i="20"/>
  <c r="AK206" i="20"/>
  <c r="AJ206" i="20"/>
  <c r="H206" i="20"/>
  <c r="G206" i="20"/>
  <c r="A206" i="20"/>
  <c r="AL205" i="20"/>
  <c r="AK205" i="20"/>
  <c r="AJ205" i="20"/>
  <c r="H205" i="20"/>
  <c r="G205" i="20"/>
  <c r="A205" i="20"/>
  <c r="AL204" i="20"/>
  <c r="AK204" i="20"/>
  <c r="AJ204" i="20"/>
  <c r="H204" i="20"/>
  <c r="G204" i="20"/>
  <c r="A204" i="20"/>
  <c r="AL203" i="20"/>
  <c r="AK203" i="20"/>
  <c r="AJ203" i="20"/>
  <c r="H203" i="20"/>
  <c r="G203" i="20"/>
  <c r="A203" i="20"/>
  <c r="AL202" i="20"/>
  <c r="AK202" i="20"/>
  <c r="AJ202" i="20"/>
  <c r="H202" i="20"/>
  <c r="G202" i="20"/>
  <c r="A202" i="20"/>
  <c r="AL201" i="20"/>
  <c r="AK201" i="20"/>
  <c r="AJ201" i="20"/>
  <c r="H201" i="20"/>
  <c r="G201" i="20"/>
  <c r="A201" i="20"/>
  <c r="AL200" i="20"/>
  <c r="AK200" i="20"/>
  <c r="AJ200" i="20"/>
  <c r="H200" i="20"/>
  <c r="G200" i="20"/>
  <c r="A200" i="20"/>
  <c r="AL199" i="20"/>
  <c r="AK199" i="20"/>
  <c r="AJ199" i="20"/>
  <c r="H199" i="20"/>
  <c r="G199" i="20"/>
  <c r="A199" i="20"/>
  <c r="AL198" i="20"/>
  <c r="AK198" i="20"/>
  <c r="AJ198" i="20"/>
  <c r="H198" i="20"/>
  <c r="G198" i="20"/>
  <c r="A198" i="20"/>
  <c r="AL197" i="20"/>
  <c r="AK197" i="20"/>
  <c r="AJ197" i="20"/>
  <c r="H197" i="20"/>
  <c r="G197" i="20"/>
  <c r="A197" i="20"/>
  <c r="AL196" i="20"/>
  <c r="AK196" i="20"/>
  <c r="AJ196" i="20"/>
  <c r="H196" i="20"/>
  <c r="G196" i="20"/>
  <c r="A196" i="20"/>
  <c r="AL195" i="20"/>
  <c r="AK195" i="20"/>
  <c r="AJ195" i="20"/>
  <c r="H195" i="20"/>
  <c r="G195" i="20"/>
  <c r="A195" i="20"/>
  <c r="AL194" i="20"/>
  <c r="AK194" i="20"/>
  <c r="AJ194" i="20"/>
  <c r="H194" i="20"/>
  <c r="G194" i="20"/>
  <c r="A194" i="20"/>
  <c r="AL193" i="20"/>
  <c r="AK193" i="20"/>
  <c r="AJ193" i="20"/>
  <c r="H193" i="20"/>
  <c r="G193" i="20"/>
  <c r="A193" i="20"/>
  <c r="AL192" i="20"/>
  <c r="AK192" i="20"/>
  <c r="AJ192" i="20"/>
  <c r="H192" i="20"/>
  <c r="G192" i="20"/>
  <c r="A192" i="20"/>
  <c r="AL191" i="20"/>
  <c r="AK191" i="20"/>
  <c r="AJ191" i="20"/>
  <c r="H191" i="20"/>
  <c r="G191" i="20"/>
  <c r="A191" i="20"/>
  <c r="AL190" i="20"/>
  <c r="AK190" i="20"/>
  <c r="AJ190" i="20"/>
  <c r="H190" i="20"/>
  <c r="G190" i="20"/>
  <c r="A190" i="20"/>
  <c r="AL189" i="20"/>
  <c r="AK189" i="20"/>
  <c r="AJ189" i="20"/>
  <c r="H189" i="20"/>
  <c r="G189" i="20"/>
  <c r="A189" i="20"/>
  <c r="AL188" i="20"/>
  <c r="AK188" i="20"/>
  <c r="AJ188" i="20"/>
  <c r="H188" i="20"/>
  <c r="G188" i="20"/>
  <c r="A188" i="20"/>
  <c r="AL187" i="20"/>
  <c r="AK187" i="20"/>
  <c r="AJ187" i="20"/>
  <c r="H187" i="20"/>
  <c r="G187" i="20"/>
  <c r="A187" i="20"/>
  <c r="AL186" i="20"/>
  <c r="AK186" i="20"/>
  <c r="AJ186" i="20"/>
  <c r="H186" i="20"/>
  <c r="G186" i="20"/>
  <c r="A186" i="20"/>
  <c r="AL185" i="20"/>
  <c r="AK185" i="20"/>
  <c r="AJ185" i="20"/>
  <c r="H185" i="20"/>
  <c r="G185" i="20"/>
  <c r="A185" i="20"/>
  <c r="AL184" i="20"/>
  <c r="AK184" i="20"/>
  <c r="AJ184" i="20"/>
  <c r="H184" i="20"/>
  <c r="G184" i="20"/>
  <c r="A184" i="20"/>
  <c r="AL183" i="20"/>
  <c r="AK183" i="20"/>
  <c r="AJ183" i="20"/>
  <c r="H183" i="20"/>
  <c r="G183" i="20"/>
  <c r="A183" i="20"/>
  <c r="AL182" i="20"/>
  <c r="AK182" i="20"/>
  <c r="AJ182" i="20"/>
  <c r="H182" i="20"/>
  <c r="G182" i="20"/>
  <c r="A182" i="20"/>
  <c r="AL181" i="20"/>
  <c r="AK181" i="20"/>
  <c r="AJ181" i="20"/>
  <c r="H181" i="20"/>
  <c r="G181" i="20"/>
  <c r="A181" i="20"/>
  <c r="AL180" i="20"/>
  <c r="AK180" i="20"/>
  <c r="AJ180" i="20"/>
  <c r="H180" i="20"/>
  <c r="G180" i="20"/>
  <c r="A180" i="20"/>
  <c r="AL179" i="20"/>
  <c r="AK179" i="20"/>
  <c r="AJ179" i="20"/>
  <c r="H179" i="20"/>
  <c r="G179" i="20"/>
  <c r="A179" i="20"/>
  <c r="AL178" i="20"/>
  <c r="AK178" i="20"/>
  <c r="AJ178" i="20"/>
  <c r="H178" i="20"/>
  <c r="G178" i="20"/>
  <c r="A178" i="20"/>
  <c r="AL177" i="20"/>
  <c r="AK177" i="20"/>
  <c r="AJ177" i="20"/>
  <c r="H177" i="20"/>
  <c r="G177" i="20"/>
  <c r="A177" i="20"/>
  <c r="AL176" i="20"/>
  <c r="AK176" i="20"/>
  <c r="AJ176" i="20"/>
  <c r="H176" i="20"/>
  <c r="G176" i="20"/>
  <c r="A176" i="20"/>
  <c r="AL175" i="20"/>
  <c r="AK175" i="20"/>
  <c r="AJ175" i="20"/>
  <c r="H175" i="20"/>
  <c r="G175" i="20"/>
  <c r="A175" i="20"/>
  <c r="AL174" i="20"/>
  <c r="AK174" i="20"/>
  <c r="AJ174" i="20"/>
  <c r="H174" i="20"/>
  <c r="G174" i="20"/>
  <c r="A174" i="20"/>
  <c r="H13" i="20"/>
  <c r="C7" i="20"/>
  <c r="C5" i="20"/>
  <c r="C3" i="20"/>
  <c r="AK1" i="20"/>
  <c r="AJ1" i="20"/>
  <c r="AI1" i="20"/>
  <c r="AH1" i="20"/>
  <c r="AG1" i="20"/>
  <c r="AF1" i="20"/>
  <c r="AE1" i="20"/>
  <c r="AD1" i="20"/>
  <c r="AC1" i="20"/>
  <c r="AB1" i="20"/>
  <c r="AA1" i="20"/>
  <c r="Z1" i="20"/>
  <c r="Y1" i="20"/>
  <c r="X1" i="20"/>
  <c r="W1" i="20"/>
  <c r="V1" i="20"/>
  <c r="U1" i="20"/>
  <c r="T1" i="20"/>
  <c r="S1" i="20"/>
  <c r="R1" i="20"/>
  <c r="Q1" i="20"/>
  <c r="P1" i="20"/>
  <c r="O1" i="20"/>
  <c r="N1" i="20"/>
  <c r="M1" i="20"/>
  <c r="L1" i="20"/>
  <c r="K1" i="20"/>
  <c r="J1" i="20"/>
  <c r="I1" i="20"/>
  <c r="H1" i="20"/>
  <c r="G1" i="20"/>
  <c r="F1" i="20"/>
  <c r="E1" i="20"/>
  <c r="D1" i="20"/>
  <c r="C1" i="20"/>
  <c r="B1" i="20"/>
  <c r="AL258" i="19"/>
  <c r="AK258" i="19"/>
  <c r="AJ258" i="19"/>
  <c r="H258" i="19"/>
  <c r="G258" i="19"/>
  <c r="A258" i="19"/>
  <c r="AL257" i="19"/>
  <c r="AK257" i="19"/>
  <c r="AJ257" i="19"/>
  <c r="H257" i="19"/>
  <c r="G257" i="19"/>
  <c r="A257" i="19"/>
  <c r="AL256" i="19"/>
  <c r="AK256" i="19"/>
  <c r="AJ256" i="19"/>
  <c r="H256" i="19"/>
  <c r="G256" i="19"/>
  <c r="A256" i="19"/>
  <c r="AL255" i="19"/>
  <c r="AK255" i="19"/>
  <c r="AJ255" i="19"/>
  <c r="H255" i="19"/>
  <c r="G255" i="19"/>
  <c r="A255" i="19"/>
  <c r="AL254" i="19"/>
  <c r="AK254" i="19"/>
  <c r="AJ254" i="19"/>
  <c r="H254" i="19"/>
  <c r="G254" i="19"/>
  <c r="A254" i="19"/>
  <c r="AL253" i="19"/>
  <c r="AK253" i="19"/>
  <c r="AJ253" i="19"/>
  <c r="H253" i="19"/>
  <c r="G253" i="19"/>
  <c r="A253" i="19"/>
  <c r="AL252" i="19"/>
  <c r="AK252" i="19"/>
  <c r="AJ252" i="19"/>
  <c r="H252" i="19"/>
  <c r="G252" i="19"/>
  <c r="A252" i="19"/>
  <c r="AL251" i="19"/>
  <c r="AK251" i="19"/>
  <c r="AJ251" i="19"/>
  <c r="H251" i="19"/>
  <c r="G251" i="19"/>
  <c r="A251" i="19"/>
  <c r="AL250" i="19"/>
  <c r="AK250" i="19"/>
  <c r="AJ250" i="19"/>
  <c r="H250" i="19"/>
  <c r="G250" i="19"/>
  <c r="A250" i="19"/>
  <c r="AL249" i="19"/>
  <c r="AK249" i="19"/>
  <c r="AJ249" i="19"/>
  <c r="H249" i="19"/>
  <c r="G249" i="19"/>
  <c r="A249" i="19"/>
  <c r="AL248" i="19"/>
  <c r="AK248" i="19"/>
  <c r="AJ248" i="19"/>
  <c r="H248" i="19"/>
  <c r="G248" i="19"/>
  <c r="A248" i="19"/>
  <c r="AL247" i="19"/>
  <c r="AK247" i="19"/>
  <c r="AJ247" i="19"/>
  <c r="H247" i="19"/>
  <c r="G247" i="19"/>
  <c r="A247" i="19"/>
  <c r="AL246" i="19"/>
  <c r="AK246" i="19"/>
  <c r="AJ246" i="19"/>
  <c r="H246" i="19"/>
  <c r="G246" i="19"/>
  <c r="A246" i="19"/>
  <c r="AL245" i="19"/>
  <c r="AK245" i="19"/>
  <c r="AJ245" i="19"/>
  <c r="H245" i="19"/>
  <c r="G245" i="19"/>
  <c r="A245" i="19"/>
  <c r="AL244" i="19"/>
  <c r="AK244" i="19"/>
  <c r="AJ244" i="19"/>
  <c r="H244" i="19"/>
  <c r="G244" i="19"/>
  <c r="A244" i="19"/>
  <c r="AL243" i="19"/>
  <c r="AK243" i="19"/>
  <c r="AJ243" i="19"/>
  <c r="H243" i="19"/>
  <c r="G243" i="19"/>
  <c r="A243" i="19"/>
  <c r="AL242" i="19"/>
  <c r="AK242" i="19"/>
  <c r="AJ242" i="19"/>
  <c r="H242" i="19"/>
  <c r="G242" i="19"/>
  <c r="A242" i="19"/>
  <c r="AL241" i="19"/>
  <c r="AK241" i="19"/>
  <c r="AJ241" i="19"/>
  <c r="H241" i="19"/>
  <c r="G241" i="19"/>
  <c r="A241" i="19"/>
  <c r="AL240" i="19"/>
  <c r="AK240" i="19"/>
  <c r="AJ240" i="19"/>
  <c r="H240" i="19"/>
  <c r="G240" i="19"/>
  <c r="A240" i="19"/>
  <c r="AL239" i="19"/>
  <c r="AK239" i="19"/>
  <c r="AJ239" i="19"/>
  <c r="H239" i="19"/>
  <c r="G239" i="19"/>
  <c r="A239" i="19"/>
  <c r="AL238" i="19"/>
  <c r="AK238" i="19"/>
  <c r="AJ238" i="19"/>
  <c r="H238" i="19"/>
  <c r="G238" i="19"/>
  <c r="A238" i="19"/>
  <c r="AL237" i="19"/>
  <c r="AK237" i="19"/>
  <c r="AJ237" i="19"/>
  <c r="H237" i="19"/>
  <c r="G237" i="19"/>
  <c r="A237" i="19"/>
  <c r="AL236" i="19"/>
  <c r="AK236" i="19"/>
  <c r="AJ236" i="19"/>
  <c r="H236" i="19"/>
  <c r="G236" i="19"/>
  <c r="A236" i="19"/>
  <c r="AL235" i="19"/>
  <c r="AK235" i="19"/>
  <c r="AJ235" i="19"/>
  <c r="H235" i="19"/>
  <c r="G235" i="19"/>
  <c r="A235" i="19"/>
  <c r="AL234" i="19"/>
  <c r="AK234" i="19"/>
  <c r="AJ234" i="19"/>
  <c r="H234" i="19"/>
  <c r="G234" i="19"/>
  <c r="A234" i="19"/>
  <c r="AL233" i="19"/>
  <c r="AK233" i="19"/>
  <c r="AJ233" i="19"/>
  <c r="H233" i="19"/>
  <c r="G233" i="19"/>
  <c r="A233" i="19"/>
  <c r="AL232" i="19"/>
  <c r="AK232" i="19"/>
  <c r="AJ232" i="19"/>
  <c r="H232" i="19"/>
  <c r="G232" i="19"/>
  <c r="A232" i="19"/>
  <c r="AL231" i="19"/>
  <c r="AK231" i="19"/>
  <c r="AJ231" i="19"/>
  <c r="H231" i="19"/>
  <c r="G231" i="19"/>
  <c r="A231" i="19"/>
  <c r="AL230" i="19"/>
  <c r="AK230" i="19"/>
  <c r="AJ230" i="19"/>
  <c r="H230" i="19"/>
  <c r="G230" i="19"/>
  <c r="A230" i="19"/>
  <c r="AL229" i="19"/>
  <c r="AK229" i="19"/>
  <c r="AJ229" i="19"/>
  <c r="H229" i="19"/>
  <c r="G229" i="19"/>
  <c r="A229" i="19"/>
  <c r="AL228" i="19"/>
  <c r="AK228" i="19"/>
  <c r="AJ228" i="19"/>
  <c r="H228" i="19"/>
  <c r="G228" i="19"/>
  <c r="A228" i="19"/>
  <c r="AL227" i="19"/>
  <c r="AK227" i="19"/>
  <c r="AJ227" i="19"/>
  <c r="H227" i="19"/>
  <c r="G227" i="19"/>
  <c r="A227" i="19"/>
  <c r="AL226" i="19"/>
  <c r="AK226" i="19"/>
  <c r="AJ226" i="19"/>
  <c r="H226" i="19"/>
  <c r="G226" i="19"/>
  <c r="A226" i="19"/>
  <c r="AL225" i="19"/>
  <c r="AK225" i="19"/>
  <c r="AJ225" i="19"/>
  <c r="H225" i="19"/>
  <c r="G225" i="19"/>
  <c r="A225" i="19"/>
  <c r="AL224" i="19"/>
  <c r="AK224" i="19"/>
  <c r="AJ224" i="19"/>
  <c r="H224" i="19"/>
  <c r="G224" i="19"/>
  <c r="A224" i="19"/>
  <c r="AL223" i="19"/>
  <c r="AK223" i="19"/>
  <c r="AJ223" i="19"/>
  <c r="H223" i="19"/>
  <c r="G223" i="19"/>
  <c r="A223" i="19"/>
  <c r="AL222" i="19"/>
  <c r="AK222" i="19"/>
  <c r="AJ222" i="19"/>
  <c r="H222" i="19"/>
  <c r="G222" i="19"/>
  <c r="A222" i="19"/>
  <c r="AL221" i="19"/>
  <c r="AK221" i="19"/>
  <c r="AJ221" i="19"/>
  <c r="H221" i="19"/>
  <c r="G221" i="19"/>
  <c r="A221" i="19"/>
  <c r="AL220" i="19"/>
  <c r="AK220" i="19"/>
  <c r="AJ220" i="19"/>
  <c r="H220" i="19"/>
  <c r="G220" i="19"/>
  <c r="A220" i="19"/>
  <c r="AL219" i="19"/>
  <c r="AK219" i="19"/>
  <c r="AJ219" i="19"/>
  <c r="H219" i="19"/>
  <c r="G219" i="19"/>
  <c r="A219" i="19"/>
  <c r="AL218" i="19"/>
  <c r="AK218" i="19"/>
  <c r="AJ218" i="19"/>
  <c r="H218" i="19"/>
  <c r="G218" i="19"/>
  <c r="A218" i="19"/>
  <c r="AL217" i="19"/>
  <c r="AK217" i="19"/>
  <c r="AJ217" i="19"/>
  <c r="H217" i="19"/>
  <c r="G217" i="19"/>
  <c r="A217" i="19"/>
  <c r="AL216" i="19"/>
  <c r="AK216" i="19"/>
  <c r="AJ216" i="19"/>
  <c r="H216" i="19"/>
  <c r="G216" i="19"/>
  <c r="A216" i="19"/>
  <c r="AL215" i="19"/>
  <c r="AK215" i="19"/>
  <c r="AJ215" i="19"/>
  <c r="H215" i="19"/>
  <c r="G215" i="19"/>
  <c r="A215" i="19"/>
  <c r="AL214" i="19"/>
  <c r="AK214" i="19"/>
  <c r="AJ214" i="19"/>
  <c r="H214" i="19"/>
  <c r="G214" i="19"/>
  <c r="A214" i="19"/>
  <c r="AL213" i="19"/>
  <c r="AK213" i="19"/>
  <c r="AJ213" i="19"/>
  <c r="H213" i="19"/>
  <c r="G213" i="19"/>
  <c r="A213" i="19"/>
  <c r="AL212" i="19"/>
  <c r="AK212" i="19"/>
  <c r="AJ212" i="19"/>
  <c r="H212" i="19"/>
  <c r="G212" i="19"/>
  <c r="A212" i="19"/>
  <c r="AL211" i="19"/>
  <c r="AK211" i="19"/>
  <c r="AJ211" i="19"/>
  <c r="H211" i="19"/>
  <c r="G211" i="19"/>
  <c r="A211" i="19"/>
  <c r="AL210" i="19"/>
  <c r="AK210" i="19"/>
  <c r="AJ210" i="19"/>
  <c r="H210" i="19"/>
  <c r="G210" i="19"/>
  <c r="A210" i="19"/>
  <c r="AL209" i="19"/>
  <c r="AK209" i="19"/>
  <c r="AJ209" i="19"/>
  <c r="H209" i="19"/>
  <c r="G209" i="19"/>
  <c r="A209" i="19"/>
  <c r="AL208" i="19"/>
  <c r="AK208" i="19"/>
  <c r="AJ208" i="19"/>
  <c r="H208" i="19"/>
  <c r="G208" i="19"/>
  <c r="A208" i="19"/>
  <c r="AL207" i="19"/>
  <c r="AK207" i="19"/>
  <c r="AJ207" i="19"/>
  <c r="H207" i="19"/>
  <c r="G207" i="19"/>
  <c r="A207" i="19"/>
  <c r="AL206" i="19"/>
  <c r="AK206" i="19"/>
  <c r="AJ206" i="19"/>
  <c r="H206" i="19"/>
  <c r="G206" i="19"/>
  <c r="A206" i="19"/>
  <c r="AL205" i="19"/>
  <c r="AK205" i="19"/>
  <c r="AJ205" i="19"/>
  <c r="H205" i="19"/>
  <c r="G205" i="19"/>
  <c r="A205" i="19"/>
  <c r="AL204" i="19"/>
  <c r="AK204" i="19"/>
  <c r="AJ204" i="19"/>
  <c r="H204" i="19"/>
  <c r="G204" i="19"/>
  <c r="A204" i="19"/>
  <c r="AL203" i="19"/>
  <c r="AK203" i="19"/>
  <c r="AJ203" i="19"/>
  <c r="H203" i="19"/>
  <c r="G203" i="19"/>
  <c r="A203" i="19"/>
  <c r="AL202" i="19"/>
  <c r="AK202" i="19"/>
  <c r="AJ202" i="19"/>
  <c r="H202" i="19"/>
  <c r="G202" i="19"/>
  <c r="A202" i="19"/>
  <c r="AL201" i="19"/>
  <c r="AK201" i="19"/>
  <c r="AJ201" i="19"/>
  <c r="H201" i="19"/>
  <c r="G201" i="19"/>
  <c r="A201" i="19"/>
  <c r="AL200" i="19"/>
  <c r="AK200" i="19"/>
  <c r="AJ200" i="19"/>
  <c r="H200" i="19"/>
  <c r="G200" i="19"/>
  <c r="A200" i="19"/>
  <c r="AL199" i="19"/>
  <c r="AK199" i="19"/>
  <c r="AJ199" i="19"/>
  <c r="H199" i="19"/>
  <c r="G199" i="19"/>
  <c r="A199" i="19"/>
  <c r="AL198" i="19"/>
  <c r="AK198" i="19"/>
  <c r="AJ198" i="19"/>
  <c r="H198" i="19"/>
  <c r="G198" i="19"/>
  <c r="A198" i="19"/>
  <c r="AL197" i="19"/>
  <c r="AK197" i="19"/>
  <c r="AJ197" i="19"/>
  <c r="H197" i="19"/>
  <c r="G197" i="19"/>
  <c r="A197" i="19"/>
  <c r="AL196" i="19"/>
  <c r="AK196" i="19"/>
  <c r="AJ196" i="19"/>
  <c r="H196" i="19"/>
  <c r="G196" i="19"/>
  <c r="A196" i="19"/>
  <c r="AL195" i="19"/>
  <c r="AK195" i="19"/>
  <c r="AJ195" i="19"/>
  <c r="H195" i="19"/>
  <c r="G195" i="19"/>
  <c r="A195" i="19"/>
  <c r="AL194" i="19"/>
  <c r="AK194" i="19"/>
  <c r="AJ194" i="19"/>
  <c r="H194" i="19"/>
  <c r="G194" i="19"/>
  <c r="A194" i="19"/>
  <c r="AL193" i="19"/>
  <c r="AK193" i="19"/>
  <c r="AJ193" i="19"/>
  <c r="H193" i="19"/>
  <c r="G193" i="19"/>
  <c r="A193" i="19"/>
  <c r="AL192" i="19"/>
  <c r="AK192" i="19"/>
  <c r="AJ192" i="19"/>
  <c r="H192" i="19"/>
  <c r="G192" i="19"/>
  <c r="A192" i="19"/>
  <c r="AL191" i="19"/>
  <c r="AK191" i="19"/>
  <c r="AJ191" i="19"/>
  <c r="H191" i="19"/>
  <c r="G191" i="19"/>
  <c r="A191" i="19"/>
  <c r="AL190" i="19"/>
  <c r="AK190" i="19"/>
  <c r="AJ190" i="19"/>
  <c r="H190" i="19"/>
  <c r="G190" i="19"/>
  <c r="A190" i="19"/>
  <c r="AL189" i="19"/>
  <c r="AK189" i="19"/>
  <c r="AJ189" i="19"/>
  <c r="H189" i="19"/>
  <c r="G189" i="19"/>
  <c r="A189" i="19"/>
  <c r="AL188" i="19"/>
  <c r="AK188" i="19"/>
  <c r="AJ188" i="19"/>
  <c r="H188" i="19"/>
  <c r="G188" i="19"/>
  <c r="A188" i="19"/>
  <c r="AL187" i="19"/>
  <c r="AK187" i="19"/>
  <c r="AJ187" i="19"/>
  <c r="H187" i="19"/>
  <c r="G187" i="19"/>
  <c r="A187" i="19"/>
  <c r="AL186" i="19"/>
  <c r="AK186" i="19"/>
  <c r="AJ186" i="19"/>
  <c r="H186" i="19"/>
  <c r="G186" i="19"/>
  <c r="A186" i="19"/>
  <c r="AL185" i="19"/>
  <c r="AK185" i="19"/>
  <c r="AJ185" i="19"/>
  <c r="H185" i="19"/>
  <c r="G185" i="19"/>
  <c r="A185" i="19"/>
  <c r="AL184" i="19"/>
  <c r="AK184" i="19"/>
  <c r="AJ184" i="19"/>
  <c r="H184" i="19"/>
  <c r="G184" i="19"/>
  <c r="A184" i="19"/>
  <c r="AL183" i="19"/>
  <c r="AK183" i="19"/>
  <c r="AJ183" i="19"/>
  <c r="H183" i="19"/>
  <c r="G183" i="19"/>
  <c r="A183" i="19"/>
  <c r="AL182" i="19"/>
  <c r="AK182" i="19"/>
  <c r="AJ182" i="19"/>
  <c r="H182" i="19"/>
  <c r="G182" i="19"/>
  <c r="A182" i="19"/>
  <c r="AL181" i="19"/>
  <c r="AK181" i="19"/>
  <c r="AJ181" i="19"/>
  <c r="H181" i="19"/>
  <c r="G181" i="19"/>
  <c r="A181" i="19"/>
  <c r="AL180" i="19"/>
  <c r="AK180" i="19"/>
  <c r="AJ180" i="19"/>
  <c r="H180" i="19"/>
  <c r="G180" i="19"/>
  <c r="A180" i="19"/>
  <c r="AL179" i="19"/>
  <c r="AK179" i="19"/>
  <c r="AJ179" i="19"/>
  <c r="H179" i="19"/>
  <c r="G179" i="19"/>
  <c r="A179" i="19"/>
  <c r="AL178" i="19"/>
  <c r="AK178" i="19"/>
  <c r="AJ178" i="19"/>
  <c r="H178" i="19"/>
  <c r="G178" i="19"/>
  <c r="A178" i="19"/>
  <c r="AL177" i="19"/>
  <c r="AK177" i="19"/>
  <c r="AJ177" i="19"/>
  <c r="H177" i="19"/>
  <c r="G177" i="19"/>
  <c r="A177" i="19"/>
  <c r="AL176" i="19"/>
  <c r="AK176" i="19"/>
  <c r="AJ176" i="19"/>
  <c r="H176" i="19"/>
  <c r="G176" i="19"/>
  <c r="A176" i="19"/>
  <c r="AL175" i="19"/>
  <c r="AK175" i="19"/>
  <c r="AJ175" i="19"/>
  <c r="H175" i="19"/>
  <c r="G175" i="19"/>
  <c r="A175" i="19"/>
  <c r="AL174" i="19"/>
  <c r="AK174" i="19"/>
  <c r="AJ174" i="19"/>
  <c r="H174" i="19"/>
  <c r="G174" i="19"/>
  <c r="A174" i="19"/>
  <c r="H13" i="19"/>
  <c r="C7" i="19"/>
  <c r="C5" i="19"/>
  <c r="C3" i="19"/>
  <c r="AK1" i="19"/>
  <c r="AJ1" i="19"/>
  <c r="AI1" i="19"/>
  <c r="AH1" i="19"/>
  <c r="AG1" i="19"/>
  <c r="AF1" i="19"/>
  <c r="AE1" i="19"/>
  <c r="AD1" i="19"/>
  <c r="AC1" i="19"/>
  <c r="AB1" i="19"/>
  <c r="AA1" i="19"/>
  <c r="Z1" i="19"/>
  <c r="Y1" i="19"/>
  <c r="X1" i="19"/>
  <c r="W1" i="19"/>
  <c r="V1" i="19"/>
  <c r="U1" i="19"/>
  <c r="T1" i="19"/>
  <c r="S1" i="19"/>
  <c r="R1" i="19"/>
  <c r="Q1" i="19"/>
  <c r="P1" i="19"/>
  <c r="O1" i="19"/>
  <c r="N1" i="19"/>
  <c r="M1" i="19"/>
  <c r="L1" i="19"/>
  <c r="K1" i="19"/>
  <c r="J1" i="19"/>
  <c r="I1" i="19"/>
  <c r="H1" i="19"/>
  <c r="G1" i="19"/>
  <c r="F1" i="19"/>
  <c r="E1" i="19"/>
  <c r="D1" i="19"/>
  <c r="C1" i="19"/>
  <c r="B1" i="19"/>
  <c r="AL258" i="18"/>
  <c r="AK258" i="18"/>
  <c r="AJ258" i="18"/>
  <c r="H258" i="18"/>
  <c r="G258" i="18"/>
  <c r="A258" i="18"/>
  <c r="AL257" i="18"/>
  <c r="AK257" i="18"/>
  <c r="AJ257" i="18"/>
  <c r="H257" i="18"/>
  <c r="G257" i="18"/>
  <c r="A257" i="18"/>
  <c r="AL256" i="18"/>
  <c r="AK256" i="18"/>
  <c r="AJ256" i="18"/>
  <c r="H256" i="18"/>
  <c r="G256" i="18"/>
  <c r="A256" i="18"/>
  <c r="AL255" i="18"/>
  <c r="AK255" i="18"/>
  <c r="AJ255" i="18"/>
  <c r="H255" i="18"/>
  <c r="G255" i="18"/>
  <c r="A255" i="18"/>
  <c r="AL254" i="18"/>
  <c r="AK254" i="18"/>
  <c r="AJ254" i="18"/>
  <c r="H254" i="18"/>
  <c r="G254" i="18"/>
  <c r="A254" i="18"/>
  <c r="AL253" i="18"/>
  <c r="AK253" i="18"/>
  <c r="AJ253" i="18"/>
  <c r="H253" i="18"/>
  <c r="G253" i="18"/>
  <c r="A253" i="18"/>
  <c r="AL252" i="18"/>
  <c r="AK252" i="18"/>
  <c r="AJ252" i="18"/>
  <c r="H252" i="18"/>
  <c r="G252" i="18"/>
  <c r="A252" i="18"/>
  <c r="AL251" i="18"/>
  <c r="AK251" i="18"/>
  <c r="AJ251" i="18"/>
  <c r="H251" i="18"/>
  <c r="G251" i="18"/>
  <c r="A251" i="18"/>
  <c r="AL250" i="18"/>
  <c r="AK250" i="18"/>
  <c r="AJ250" i="18"/>
  <c r="H250" i="18"/>
  <c r="G250" i="18"/>
  <c r="A250" i="18"/>
  <c r="AL249" i="18"/>
  <c r="AK249" i="18"/>
  <c r="AJ249" i="18"/>
  <c r="H249" i="18"/>
  <c r="G249" i="18"/>
  <c r="A249" i="18"/>
  <c r="AL248" i="18"/>
  <c r="AK248" i="18"/>
  <c r="AJ248" i="18"/>
  <c r="H248" i="18"/>
  <c r="G248" i="18"/>
  <c r="A248" i="18"/>
  <c r="AL247" i="18"/>
  <c r="AK247" i="18"/>
  <c r="AJ247" i="18"/>
  <c r="H247" i="18"/>
  <c r="G247" i="18"/>
  <c r="A247" i="18"/>
  <c r="AL246" i="18"/>
  <c r="AK246" i="18"/>
  <c r="AJ246" i="18"/>
  <c r="H246" i="18"/>
  <c r="G246" i="18"/>
  <c r="A246" i="18"/>
  <c r="AL245" i="18"/>
  <c r="AK245" i="18"/>
  <c r="AJ245" i="18"/>
  <c r="H245" i="18"/>
  <c r="G245" i="18"/>
  <c r="A245" i="18"/>
  <c r="AL244" i="18"/>
  <c r="AK244" i="18"/>
  <c r="AJ244" i="18"/>
  <c r="H244" i="18"/>
  <c r="G244" i="18"/>
  <c r="A244" i="18"/>
  <c r="AL243" i="18"/>
  <c r="AK243" i="18"/>
  <c r="AJ243" i="18"/>
  <c r="H243" i="18"/>
  <c r="G243" i="18"/>
  <c r="A243" i="18"/>
  <c r="AL242" i="18"/>
  <c r="AK242" i="18"/>
  <c r="AJ242" i="18"/>
  <c r="H242" i="18"/>
  <c r="G242" i="18"/>
  <c r="A242" i="18"/>
  <c r="AL241" i="18"/>
  <c r="AK241" i="18"/>
  <c r="AJ241" i="18"/>
  <c r="H241" i="18"/>
  <c r="G241" i="18"/>
  <c r="A241" i="18"/>
  <c r="AL240" i="18"/>
  <c r="AK240" i="18"/>
  <c r="AJ240" i="18"/>
  <c r="H240" i="18"/>
  <c r="G240" i="18"/>
  <c r="A240" i="18"/>
  <c r="AL239" i="18"/>
  <c r="AK239" i="18"/>
  <c r="AJ239" i="18"/>
  <c r="H239" i="18"/>
  <c r="G239" i="18"/>
  <c r="A239" i="18"/>
  <c r="AL238" i="18"/>
  <c r="AK238" i="18"/>
  <c r="AJ238" i="18"/>
  <c r="H238" i="18"/>
  <c r="G238" i="18"/>
  <c r="A238" i="18"/>
  <c r="AL237" i="18"/>
  <c r="AK237" i="18"/>
  <c r="AJ237" i="18"/>
  <c r="H237" i="18"/>
  <c r="G237" i="18"/>
  <c r="A237" i="18"/>
  <c r="AL236" i="18"/>
  <c r="AK236" i="18"/>
  <c r="AJ236" i="18"/>
  <c r="H236" i="18"/>
  <c r="G236" i="18"/>
  <c r="A236" i="18"/>
  <c r="AL235" i="18"/>
  <c r="AK235" i="18"/>
  <c r="AJ235" i="18"/>
  <c r="H235" i="18"/>
  <c r="G235" i="18"/>
  <c r="A235" i="18"/>
  <c r="AL234" i="18"/>
  <c r="AK234" i="18"/>
  <c r="AJ234" i="18"/>
  <c r="H234" i="18"/>
  <c r="G234" i="18"/>
  <c r="A234" i="18"/>
  <c r="AL233" i="18"/>
  <c r="AK233" i="18"/>
  <c r="AJ233" i="18"/>
  <c r="H233" i="18"/>
  <c r="G233" i="18"/>
  <c r="A233" i="18"/>
  <c r="AL232" i="18"/>
  <c r="AK232" i="18"/>
  <c r="AJ232" i="18"/>
  <c r="H232" i="18"/>
  <c r="G232" i="18"/>
  <c r="A232" i="18"/>
  <c r="AL231" i="18"/>
  <c r="AK231" i="18"/>
  <c r="AJ231" i="18"/>
  <c r="H231" i="18"/>
  <c r="G231" i="18"/>
  <c r="A231" i="18"/>
  <c r="AL230" i="18"/>
  <c r="AK230" i="18"/>
  <c r="AJ230" i="18"/>
  <c r="H230" i="18"/>
  <c r="G230" i="18"/>
  <c r="A230" i="18"/>
  <c r="AL229" i="18"/>
  <c r="AK229" i="18"/>
  <c r="AJ229" i="18"/>
  <c r="H229" i="18"/>
  <c r="G229" i="18"/>
  <c r="A229" i="18"/>
  <c r="AL228" i="18"/>
  <c r="AK228" i="18"/>
  <c r="AJ228" i="18"/>
  <c r="H228" i="18"/>
  <c r="G228" i="18"/>
  <c r="A228" i="18"/>
  <c r="AL227" i="18"/>
  <c r="AK227" i="18"/>
  <c r="AJ227" i="18"/>
  <c r="H227" i="18"/>
  <c r="G227" i="18"/>
  <c r="A227" i="18"/>
  <c r="AL226" i="18"/>
  <c r="AK226" i="18"/>
  <c r="AJ226" i="18"/>
  <c r="H226" i="18"/>
  <c r="G226" i="18"/>
  <c r="A226" i="18"/>
  <c r="AL225" i="18"/>
  <c r="AK225" i="18"/>
  <c r="AJ225" i="18"/>
  <c r="H225" i="18"/>
  <c r="G225" i="18"/>
  <c r="A225" i="18"/>
  <c r="AL224" i="18"/>
  <c r="AK224" i="18"/>
  <c r="AJ224" i="18"/>
  <c r="H224" i="18"/>
  <c r="G224" i="18"/>
  <c r="A224" i="18"/>
  <c r="AL223" i="18"/>
  <c r="AK223" i="18"/>
  <c r="AJ223" i="18"/>
  <c r="H223" i="18"/>
  <c r="G223" i="18"/>
  <c r="A223" i="18"/>
  <c r="AL222" i="18"/>
  <c r="AK222" i="18"/>
  <c r="AJ222" i="18"/>
  <c r="H222" i="18"/>
  <c r="G222" i="18"/>
  <c r="A222" i="18"/>
  <c r="AL221" i="18"/>
  <c r="AK221" i="18"/>
  <c r="AJ221" i="18"/>
  <c r="H221" i="18"/>
  <c r="G221" i="18"/>
  <c r="A221" i="18"/>
  <c r="AL220" i="18"/>
  <c r="AK220" i="18"/>
  <c r="AJ220" i="18"/>
  <c r="H220" i="18"/>
  <c r="G220" i="18"/>
  <c r="A220" i="18"/>
  <c r="AL219" i="18"/>
  <c r="AK219" i="18"/>
  <c r="AJ219" i="18"/>
  <c r="H219" i="18"/>
  <c r="G219" i="18"/>
  <c r="A219" i="18"/>
  <c r="AL218" i="18"/>
  <c r="AK218" i="18"/>
  <c r="AJ218" i="18"/>
  <c r="H218" i="18"/>
  <c r="G218" i="18"/>
  <c r="A218" i="18"/>
  <c r="AL217" i="18"/>
  <c r="AK217" i="18"/>
  <c r="AJ217" i="18"/>
  <c r="H217" i="18"/>
  <c r="G217" i="18"/>
  <c r="A217" i="18"/>
  <c r="AL216" i="18"/>
  <c r="AK216" i="18"/>
  <c r="AJ216" i="18"/>
  <c r="H216" i="18"/>
  <c r="G216" i="18"/>
  <c r="A216" i="18"/>
  <c r="AL215" i="18"/>
  <c r="AK215" i="18"/>
  <c r="AJ215" i="18"/>
  <c r="H215" i="18"/>
  <c r="G215" i="18"/>
  <c r="A215" i="18"/>
  <c r="AL214" i="18"/>
  <c r="AK214" i="18"/>
  <c r="AJ214" i="18"/>
  <c r="H214" i="18"/>
  <c r="G214" i="18"/>
  <c r="A214" i="18"/>
  <c r="AL213" i="18"/>
  <c r="AK213" i="18"/>
  <c r="AJ213" i="18"/>
  <c r="H213" i="18"/>
  <c r="G213" i="18"/>
  <c r="A213" i="18"/>
  <c r="AL212" i="18"/>
  <c r="AK212" i="18"/>
  <c r="AJ212" i="18"/>
  <c r="H212" i="18"/>
  <c r="G212" i="18"/>
  <c r="A212" i="18"/>
  <c r="AL211" i="18"/>
  <c r="AK211" i="18"/>
  <c r="AJ211" i="18"/>
  <c r="H211" i="18"/>
  <c r="G211" i="18"/>
  <c r="A211" i="18"/>
  <c r="AL210" i="18"/>
  <c r="AK210" i="18"/>
  <c r="AJ210" i="18"/>
  <c r="H210" i="18"/>
  <c r="G210" i="18"/>
  <c r="A210" i="18"/>
  <c r="AL209" i="18"/>
  <c r="AK209" i="18"/>
  <c r="AJ209" i="18"/>
  <c r="H209" i="18"/>
  <c r="G209" i="18"/>
  <c r="A209" i="18"/>
  <c r="AL208" i="18"/>
  <c r="AK208" i="18"/>
  <c r="AJ208" i="18"/>
  <c r="H208" i="18"/>
  <c r="G208" i="18"/>
  <c r="A208" i="18"/>
  <c r="AL207" i="18"/>
  <c r="AK207" i="18"/>
  <c r="AJ207" i="18"/>
  <c r="H207" i="18"/>
  <c r="G207" i="18"/>
  <c r="A207" i="18"/>
  <c r="AL206" i="18"/>
  <c r="AK206" i="18"/>
  <c r="AJ206" i="18"/>
  <c r="H206" i="18"/>
  <c r="G206" i="18"/>
  <c r="A206" i="18"/>
  <c r="AL205" i="18"/>
  <c r="AK205" i="18"/>
  <c r="AJ205" i="18"/>
  <c r="H205" i="18"/>
  <c r="G205" i="18"/>
  <c r="A205" i="18"/>
  <c r="AL204" i="18"/>
  <c r="AK204" i="18"/>
  <c r="AJ204" i="18"/>
  <c r="H204" i="18"/>
  <c r="G204" i="18"/>
  <c r="A204" i="18"/>
  <c r="AL203" i="18"/>
  <c r="AK203" i="18"/>
  <c r="AJ203" i="18"/>
  <c r="H203" i="18"/>
  <c r="G203" i="18"/>
  <c r="A203" i="18"/>
  <c r="AL202" i="18"/>
  <c r="AK202" i="18"/>
  <c r="AJ202" i="18"/>
  <c r="H202" i="18"/>
  <c r="G202" i="18"/>
  <c r="A202" i="18"/>
  <c r="AL201" i="18"/>
  <c r="AK201" i="18"/>
  <c r="AJ201" i="18"/>
  <c r="H201" i="18"/>
  <c r="G201" i="18"/>
  <c r="A201" i="18"/>
  <c r="AL200" i="18"/>
  <c r="AK200" i="18"/>
  <c r="AJ200" i="18"/>
  <c r="H200" i="18"/>
  <c r="G200" i="18"/>
  <c r="A200" i="18"/>
  <c r="AL199" i="18"/>
  <c r="AK199" i="18"/>
  <c r="AJ199" i="18"/>
  <c r="H199" i="18"/>
  <c r="G199" i="18"/>
  <c r="A199" i="18"/>
  <c r="AL198" i="18"/>
  <c r="AK198" i="18"/>
  <c r="AJ198" i="18"/>
  <c r="H198" i="18"/>
  <c r="G198" i="18"/>
  <c r="A198" i="18"/>
  <c r="AL197" i="18"/>
  <c r="AK197" i="18"/>
  <c r="AJ197" i="18"/>
  <c r="H197" i="18"/>
  <c r="G197" i="18"/>
  <c r="A197" i="18"/>
  <c r="AL196" i="18"/>
  <c r="AK196" i="18"/>
  <c r="AJ196" i="18"/>
  <c r="H196" i="18"/>
  <c r="G196" i="18"/>
  <c r="A196" i="18"/>
  <c r="AL195" i="18"/>
  <c r="AK195" i="18"/>
  <c r="AJ195" i="18"/>
  <c r="H195" i="18"/>
  <c r="G195" i="18"/>
  <c r="A195" i="18"/>
  <c r="AL194" i="18"/>
  <c r="AK194" i="18"/>
  <c r="AJ194" i="18"/>
  <c r="H194" i="18"/>
  <c r="G194" i="18"/>
  <c r="A194" i="18"/>
  <c r="AL193" i="18"/>
  <c r="AK193" i="18"/>
  <c r="AJ193" i="18"/>
  <c r="H193" i="18"/>
  <c r="G193" i="18"/>
  <c r="A193" i="18"/>
  <c r="AL192" i="18"/>
  <c r="AK192" i="18"/>
  <c r="AJ192" i="18"/>
  <c r="H192" i="18"/>
  <c r="G192" i="18"/>
  <c r="A192" i="18"/>
  <c r="AL191" i="18"/>
  <c r="AK191" i="18"/>
  <c r="AJ191" i="18"/>
  <c r="H191" i="18"/>
  <c r="G191" i="18"/>
  <c r="A191" i="18"/>
  <c r="AL190" i="18"/>
  <c r="AK190" i="18"/>
  <c r="AJ190" i="18"/>
  <c r="H190" i="18"/>
  <c r="G190" i="18"/>
  <c r="A190" i="18"/>
  <c r="AL189" i="18"/>
  <c r="AK189" i="18"/>
  <c r="AJ189" i="18"/>
  <c r="H189" i="18"/>
  <c r="G189" i="18"/>
  <c r="A189" i="18"/>
  <c r="AL188" i="18"/>
  <c r="AK188" i="18"/>
  <c r="AJ188" i="18"/>
  <c r="H188" i="18"/>
  <c r="G188" i="18"/>
  <c r="A188" i="18"/>
  <c r="AL187" i="18"/>
  <c r="AK187" i="18"/>
  <c r="AJ187" i="18"/>
  <c r="H187" i="18"/>
  <c r="G187" i="18"/>
  <c r="A187" i="18"/>
  <c r="AL186" i="18"/>
  <c r="AK186" i="18"/>
  <c r="AJ186" i="18"/>
  <c r="H186" i="18"/>
  <c r="G186" i="18"/>
  <c r="A186" i="18"/>
  <c r="AL185" i="18"/>
  <c r="AK185" i="18"/>
  <c r="AJ185" i="18"/>
  <c r="H185" i="18"/>
  <c r="G185" i="18"/>
  <c r="A185" i="18"/>
  <c r="AL184" i="18"/>
  <c r="AK184" i="18"/>
  <c r="AJ184" i="18"/>
  <c r="H184" i="18"/>
  <c r="G184" i="18"/>
  <c r="A184" i="18"/>
  <c r="AL183" i="18"/>
  <c r="AK183" i="18"/>
  <c r="AJ183" i="18"/>
  <c r="H183" i="18"/>
  <c r="G183" i="18"/>
  <c r="A183" i="18"/>
  <c r="AL182" i="18"/>
  <c r="AK182" i="18"/>
  <c r="AJ182" i="18"/>
  <c r="H182" i="18"/>
  <c r="G182" i="18"/>
  <c r="A182" i="18"/>
  <c r="AL181" i="18"/>
  <c r="AK181" i="18"/>
  <c r="AJ181" i="18"/>
  <c r="H181" i="18"/>
  <c r="G181" i="18"/>
  <c r="A181" i="18"/>
  <c r="AL180" i="18"/>
  <c r="AK180" i="18"/>
  <c r="AJ180" i="18"/>
  <c r="H180" i="18"/>
  <c r="G180" i="18"/>
  <c r="A180" i="18"/>
  <c r="AL179" i="18"/>
  <c r="AK179" i="18"/>
  <c r="AJ179" i="18"/>
  <c r="H179" i="18"/>
  <c r="G179" i="18"/>
  <c r="A179" i="18"/>
  <c r="AL178" i="18"/>
  <c r="AK178" i="18"/>
  <c r="AJ178" i="18"/>
  <c r="H178" i="18"/>
  <c r="G178" i="18"/>
  <c r="A178" i="18"/>
  <c r="AL177" i="18"/>
  <c r="AK177" i="18"/>
  <c r="AJ177" i="18"/>
  <c r="H177" i="18"/>
  <c r="G177" i="18"/>
  <c r="A177" i="18"/>
  <c r="AL176" i="18"/>
  <c r="AK176" i="18"/>
  <c r="AJ176" i="18"/>
  <c r="H176" i="18"/>
  <c r="G176" i="18"/>
  <c r="A176" i="18"/>
  <c r="AL175" i="18"/>
  <c r="AK175" i="18"/>
  <c r="AJ175" i="18"/>
  <c r="H175" i="18"/>
  <c r="G175" i="18"/>
  <c r="A175" i="18"/>
  <c r="AL174" i="18"/>
  <c r="AK174" i="18"/>
  <c r="AJ174" i="18"/>
  <c r="H174" i="18"/>
  <c r="G174" i="18"/>
  <c r="A174" i="18"/>
  <c r="H13" i="18"/>
  <c r="C7" i="18"/>
  <c r="C5" i="18"/>
  <c r="C3" i="18"/>
  <c r="AK1" i="18"/>
  <c r="AJ1" i="18"/>
  <c r="AI1" i="18"/>
  <c r="AH1" i="18"/>
  <c r="AG1" i="18"/>
  <c r="AF1" i="18"/>
  <c r="AE1" i="18"/>
  <c r="AD1" i="18"/>
  <c r="AC1" i="18"/>
  <c r="AB1" i="18"/>
  <c r="AA1" i="18"/>
  <c r="Z1" i="18"/>
  <c r="Y1" i="18"/>
  <c r="X1" i="18"/>
  <c r="W1" i="18"/>
  <c r="V1" i="18"/>
  <c r="U1" i="18"/>
  <c r="T1" i="18"/>
  <c r="S1" i="18"/>
  <c r="R1" i="18"/>
  <c r="Q1" i="18"/>
  <c r="P1" i="18"/>
  <c r="O1" i="18"/>
  <c r="N1" i="18"/>
  <c r="M1" i="18"/>
  <c r="L1" i="18"/>
  <c r="K1" i="18"/>
  <c r="J1" i="18"/>
  <c r="I1" i="18"/>
  <c r="H1" i="18"/>
  <c r="G1" i="18"/>
  <c r="F1" i="18"/>
  <c r="E1" i="18"/>
  <c r="D1" i="18"/>
  <c r="C1" i="18"/>
  <c r="B1" i="18"/>
  <c r="AL258" i="17"/>
  <c r="AK258" i="17"/>
  <c r="AJ258" i="17"/>
  <c r="H258" i="17"/>
  <c r="G258" i="17"/>
  <c r="A258" i="17"/>
  <c r="AL257" i="17"/>
  <c r="AK257" i="17"/>
  <c r="AJ257" i="17"/>
  <c r="H257" i="17"/>
  <c r="G257" i="17"/>
  <c r="A257" i="17"/>
  <c r="AL256" i="17"/>
  <c r="AK256" i="17"/>
  <c r="AJ256" i="17"/>
  <c r="H256" i="17"/>
  <c r="G256" i="17"/>
  <c r="A256" i="17"/>
  <c r="AL255" i="17"/>
  <c r="AK255" i="17"/>
  <c r="AJ255" i="17"/>
  <c r="H255" i="17"/>
  <c r="G255" i="17"/>
  <c r="A255" i="17"/>
  <c r="AL254" i="17"/>
  <c r="AK254" i="17"/>
  <c r="AJ254" i="17"/>
  <c r="H254" i="17"/>
  <c r="G254" i="17"/>
  <c r="A254" i="17"/>
  <c r="AL253" i="17"/>
  <c r="AK253" i="17"/>
  <c r="AJ253" i="17"/>
  <c r="H253" i="17"/>
  <c r="G253" i="17"/>
  <c r="A253" i="17"/>
  <c r="AL252" i="17"/>
  <c r="AK252" i="17"/>
  <c r="AJ252" i="17"/>
  <c r="H252" i="17"/>
  <c r="G252" i="17"/>
  <c r="A252" i="17"/>
  <c r="AL251" i="17"/>
  <c r="AK251" i="17"/>
  <c r="AJ251" i="17"/>
  <c r="H251" i="17"/>
  <c r="G251" i="17"/>
  <c r="A251" i="17"/>
  <c r="AL250" i="17"/>
  <c r="AK250" i="17"/>
  <c r="AJ250" i="17"/>
  <c r="H250" i="17"/>
  <c r="G250" i="17"/>
  <c r="A250" i="17"/>
  <c r="AL249" i="17"/>
  <c r="AK249" i="17"/>
  <c r="AJ249" i="17"/>
  <c r="H249" i="17"/>
  <c r="G249" i="17"/>
  <c r="A249" i="17"/>
  <c r="AL248" i="17"/>
  <c r="AK248" i="17"/>
  <c r="AJ248" i="17"/>
  <c r="H248" i="17"/>
  <c r="G248" i="17"/>
  <c r="A248" i="17"/>
  <c r="AL247" i="17"/>
  <c r="AK247" i="17"/>
  <c r="AJ247" i="17"/>
  <c r="H247" i="17"/>
  <c r="G247" i="17"/>
  <c r="A247" i="17"/>
  <c r="AL246" i="17"/>
  <c r="AK246" i="17"/>
  <c r="AJ246" i="17"/>
  <c r="H246" i="17"/>
  <c r="G246" i="17"/>
  <c r="A246" i="17"/>
  <c r="AL245" i="17"/>
  <c r="AK245" i="17"/>
  <c r="AJ245" i="17"/>
  <c r="H245" i="17"/>
  <c r="G245" i="17"/>
  <c r="A245" i="17"/>
  <c r="AL244" i="17"/>
  <c r="AK244" i="17"/>
  <c r="AJ244" i="17"/>
  <c r="H244" i="17"/>
  <c r="G244" i="17"/>
  <c r="A244" i="17"/>
  <c r="AL243" i="17"/>
  <c r="AK243" i="17"/>
  <c r="AJ243" i="17"/>
  <c r="H243" i="17"/>
  <c r="G243" i="17"/>
  <c r="A243" i="17"/>
  <c r="AL242" i="17"/>
  <c r="AK242" i="17"/>
  <c r="AJ242" i="17"/>
  <c r="H242" i="17"/>
  <c r="G242" i="17"/>
  <c r="A242" i="17"/>
  <c r="AL241" i="17"/>
  <c r="AK241" i="17"/>
  <c r="AJ241" i="17"/>
  <c r="H241" i="17"/>
  <c r="G241" i="17"/>
  <c r="A241" i="17"/>
  <c r="AL240" i="17"/>
  <c r="AK240" i="17"/>
  <c r="AJ240" i="17"/>
  <c r="H240" i="17"/>
  <c r="G240" i="17"/>
  <c r="A240" i="17"/>
  <c r="AL239" i="17"/>
  <c r="AK239" i="17"/>
  <c r="AJ239" i="17"/>
  <c r="H239" i="17"/>
  <c r="G239" i="17"/>
  <c r="A239" i="17"/>
  <c r="AL238" i="17"/>
  <c r="AK238" i="17"/>
  <c r="AJ238" i="17"/>
  <c r="H238" i="17"/>
  <c r="G238" i="17"/>
  <c r="A238" i="17"/>
  <c r="AL237" i="17"/>
  <c r="AK237" i="17"/>
  <c r="AJ237" i="17"/>
  <c r="H237" i="17"/>
  <c r="G237" i="17"/>
  <c r="A237" i="17"/>
  <c r="AL236" i="17"/>
  <c r="AK236" i="17"/>
  <c r="AJ236" i="17"/>
  <c r="H236" i="17"/>
  <c r="G236" i="17"/>
  <c r="A236" i="17"/>
  <c r="AL235" i="17"/>
  <c r="AK235" i="17"/>
  <c r="AJ235" i="17"/>
  <c r="H235" i="17"/>
  <c r="G235" i="17"/>
  <c r="A235" i="17"/>
  <c r="AL234" i="17"/>
  <c r="AK234" i="17"/>
  <c r="AJ234" i="17"/>
  <c r="H234" i="17"/>
  <c r="G234" i="17"/>
  <c r="A234" i="17"/>
  <c r="AL233" i="17"/>
  <c r="AK233" i="17"/>
  <c r="AJ233" i="17"/>
  <c r="H233" i="17"/>
  <c r="G233" i="17"/>
  <c r="A233" i="17"/>
  <c r="AL232" i="17"/>
  <c r="AK232" i="17"/>
  <c r="AJ232" i="17"/>
  <c r="H232" i="17"/>
  <c r="G232" i="17"/>
  <c r="A232" i="17"/>
  <c r="AL231" i="17"/>
  <c r="AK231" i="17"/>
  <c r="AJ231" i="17"/>
  <c r="H231" i="17"/>
  <c r="G231" i="17"/>
  <c r="A231" i="17"/>
  <c r="AL230" i="17"/>
  <c r="AK230" i="17"/>
  <c r="AJ230" i="17"/>
  <c r="H230" i="17"/>
  <c r="G230" i="17"/>
  <c r="A230" i="17"/>
  <c r="AL229" i="17"/>
  <c r="AK229" i="17"/>
  <c r="AJ229" i="17"/>
  <c r="H229" i="17"/>
  <c r="G229" i="17"/>
  <c r="A229" i="17"/>
  <c r="AL228" i="17"/>
  <c r="AK228" i="17"/>
  <c r="AJ228" i="17"/>
  <c r="H228" i="17"/>
  <c r="G228" i="17"/>
  <c r="A228" i="17"/>
  <c r="AL227" i="17"/>
  <c r="AK227" i="17"/>
  <c r="AJ227" i="17"/>
  <c r="H227" i="17"/>
  <c r="G227" i="17"/>
  <c r="A227" i="17"/>
  <c r="AL226" i="17"/>
  <c r="AK226" i="17"/>
  <c r="AJ226" i="17"/>
  <c r="H226" i="17"/>
  <c r="G226" i="17"/>
  <c r="A226" i="17"/>
  <c r="AL225" i="17"/>
  <c r="AK225" i="17"/>
  <c r="AJ225" i="17"/>
  <c r="H225" i="17"/>
  <c r="G225" i="17"/>
  <c r="A225" i="17"/>
  <c r="AL224" i="17"/>
  <c r="AK224" i="17"/>
  <c r="AJ224" i="17"/>
  <c r="H224" i="17"/>
  <c r="G224" i="17"/>
  <c r="A224" i="17"/>
  <c r="AL223" i="17"/>
  <c r="AK223" i="17"/>
  <c r="AJ223" i="17"/>
  <c r="H223" i="17"/>
  <c r="G223" i="17"/>
  <c r="A223" i="17"/>
  <c r="AL222" i="17"/>
  <c r="AK222" i="17"/>
  <c r="AJ222" i="17"/>
  <c r="H222" i="17"/>
  <c r="G222" i="17"/>
  <c r="A222" i="17"/>
  <c r="AL221" i="17"/>
  <c r="AK221" i="17"/>
  <c r="AJ221" i="17"/>
  <c r="H221" i="17"/>
  <c r="G221" i="17"/>
  <c r="A221" i="17"/>
  <c r="AL220" i="17"/>
  <c r="AK220" i="17"/>
  <c r="AJ220" i="17"/>
  <c r="H220" i="17"/>
  <c r="G220" i="17"/>
  <c r="A220" i="17"/>
  <c r="AL219" i="17"/>
  <c r="AK219" i="17"/>
  <c r="AJ219" i="17"/>
  <c r="H219" i="17"/>
  <c r="G219" i="17"/>
  <c r="A219" i="17"/>
  <c r="AL218" i="17"/>
  <c r="AK218" i="17"/>
  <c r="AJ218" i="17"/>
  <c r="H218" i="17"/>
  <c r="G218" i="17"/>
  <c r="A218" i="17"/>
  <c r="AL217" i="17"/>
  <c r="AK217" i="17"/>
  <c r="AJ217" i="17"/>
  <c r="H217" i="17"/>
  <c r="G217" i="17"/>
  <c r="A217" i="17"/>
  <c r="AL216" i="17"/>
  <c r="AK216" i="17"/>
  <c r="AJ216" i="17"/>
  <c r="H216" i="17"/>
  <c r="G216" i="17"/>
  <c r="A216" i="17"/>
  <c r="AL215" i="17"/>
  <c r="AK215" i="17"/>
  <c r="AJ215" i="17"/>
  <c r="H215" i="17"/>
  <c r="G215" i="17"/>
  <c r="A215" i="17"/>
  <c r="AL214" i="17"/>
  <c r="AK214" i="17"/>
  <c r="AJ214" i="17"/>
  <c r="H214" i="17"/>
  <c r="G214" i="17"/>
  <c r="A214" i="17"/>
  <c r="AL213" i="17"/>
  <c r="AK213" i="17"/>
  <c r="AJ213" i="17"/>
  <c r="H213" i="17"/>
  <c r="G213" i="17"/>
  <c r="A213" i="17"/>
  <c r="AL212" i="17"/>
  <c r="AK212" i="17"/>
  <c r="AJ212" i="17"/>
  <c r="H212" i="17"/>
  <c r="G212" i="17"/>
  <c r="A212" i="17"/>
  <c r="AL211" i="17"/>
  <c r="AK211" i="17"/>
  <c r="AJ211" i="17"/>
  <c r="H211" i="17"/>
  <c r="G211" i="17"/>
  <c r="A211" i="17"/>
  <c r="AL210" i="17"/>
  <c r="AK210" i="17"/>
  <c r="AJ210" i="17"/>
  <c r="H210" i="17"/>
  <c r="G210" i="17"/>
  <c r="A210" i="17"/>
  <c r="AL209" i="17"/>
  <c r="AK209" i="17"/>
  <c r="AJ209" i="17"/>
  <c r="H209" i="17"/>
  <c r="G209" i="17"/>
  <c r="A209" i="17"/>
  <c r="AL208" i="17"/>
  <c r="AK208" i="17"/>
  <c r="AJ208" i="17"/>
  <c r="H208" i="17"/>
  <c r="G208" i="17"/>
  <c r="A208" i="17"/>
  <c r="AL207" i="17"/>
  <c r="AK207" i="17"/>
  <c r="AJ207" i="17"/>
  <c r="H207" i="17"/>
  <c r="G207" i="17"/>
  <c r="A207" i="17"/>
  <c r="AL206" i="17"/>
  <c r="AK206" i="17"/>
  <c r="AJ206" i="17"/>
  <c r="H206" i="17"/>
  <c r="G206" i="17"/>
  <c r="A206" i="17"/>
  <c r="AL205" i="17"/>
  <c r="AK205" i="17"/>
  <c r="AJ205" i="17"/>
  <c r="H205" i="17"/>
  <c r="G205" i="17"/>
  <c r="A205" i="17"/>
  <c r="AL204" i="17"/>
  <c r="AK204" i="17"/>
  <c r="AJ204" i="17"/>
  <c r="H204" i="17"/>
  <c r="G204" i="17"/>
  <c r="A204" i="17"/>
  <c r="AL203" i="17"/>
  <c r="AK203" i="17"/>
  <c r="AJ203" i="17"/>
  <c r="H203" i="17"/>
  <c r="G203" i="17"/>
  <c r="A203" i="17"/>
  <c r="AL202" i="17"/>
  <c r="AK202" i="17"/>
  <c r="AJ202" i="17"/>
  <c r="H202" i="17"/>
  <c r="G202" i="17"/>
  <c r="A202" i="17"/>
  <c r="AL201" i="17"/>
  <c r="AK201" i="17"/>
  <c r="AJ201" i="17"/>
  <c r="H201" i="17"/>
  <c r="G201" i="17"/>
  <c r="A201" i="17"/>
  <c r="AL200" i="17"/>
  <c r="AK200" i="17"/>
  <c r="AJ200" i="17"/>
  <c r="H200" i="17"/>
  <c r="G200" i="17"/>
  <c r="A200" i="17"/>
  <c r="AL199" i="17"/>
  <c r="AK199" i="17"/>
  <c r="AJ199" i="17"/>
  <c r="H199" i="17"/>
  <c r="G199" i="17"/>
  <c r="A199" i="17"/>
  <c r="AL198" i="17"/>
  <c r="AK198" i="17"/>
  <c r="AJ198" i="17"/>
  <c r="H198" i="17"/>
  <c r="G198" i="17"/>
  <c r="A198" i="17"/>
  <c r="AL197" i="17"/>
  <c r="AK197" i="17"/>
  <c r="AJ197" i="17"/>
  <c r="H197" i="17"/>
  <c r="G197" i="17"/>
  <c r="A197" i="17"/>
  <c r="AL196" i="17"/>
  <c r="AK196" i="17"/>
  <c r="AJ196" i="17"/>
  <c r="H196" i="17"/>
  <c r="G196" i="17"/>
  <c r="A196" i="17"/>
  <c r="AL195" i="17"/>
  <c r="AK195" i="17"/>
  <c r="AJ195" i="17"/>
  <c r="H195" i="17"/>
  <c r="G195" i="17"/>
  <c r="A195" i="17"/>
  <c r="AL194" i="17"/>
  <c r="AK194" i="17"/>
  <c r="AJ194" i="17"/>
  <c r="H194" i="17"/>
  <c r="G194" i="17"/>
  <c r="A194" i="17"/>
  <c r="AL193" i="17"/>
  <c r="AK193" i="17"/>
  <c r="AJ193" i="17"/>
  <c r="H193" i="17"/>
  <c r="G193" i="17"/>
  <c r="A193" i="17"/>
  <c r="AL192" i="17"/>
  <c r="AK192" i="17"/>
  <c r="AJ192" i="17"/>
  <c r="H192" i="17"/>
  <c r="G192" i="17"/>
  <c r="A192" i="17"/>
  <c r="AL191" i="17"/>
  <c r="AK191" i="17"/>
  <c r="AJ191" i="17"/>
  <c r="H191" i="17"/>
  <c r="G191" i="17"/>
  <c r="A191" i="17"/>
  <c r="AL190" i="17"/>
  <c r="AK190" i="17"/>
  <c r="AJ190" i="17"/>
  <c r="H190" i="17"/>
  <c r="G190" i="17"/>
  <c r="A190" i="17"/>
  <c r="AL189" i="17"/>
  <c r="AK189" i="17"/>
  <c r="AJ189" i="17"/>
  <c r="H189" i="17"/>
  <c r="G189" i="17"/>
  <c r="A189" i="17"/>
  <c r="AL188" i="17"/>
  <c r="AK188" i="17"/>
  <c r="AJ188" i="17"/>
  <c r="H188" i="17"/>
  <c r="G188" i="17"/>
  <c r="A188" i="17"/>
  <c r="AL187" i="17"/>
  <c r="AK187" i="17"/>
  <c r="AJ187" i="17"/>
  <c r="H187" i="17"/>
  <c r="G187" i="17"/>
  <c r="A187" i="17"/>
  <c r="AL186" i="17"/>
  <c r="AK186" i="17"/>
  <c r="AJ186" i="17"/>
  <c r="H186" i="17"/>
  <c r="G186" i="17"/>
  <c r="A186" i="17"/>
  <c r="AL185" i="17"/>
  <c r="AK185" i="17"/>
  <c r="AJ185" i="17"/>
  <c r="H185" i="17"/>
  <c r="G185" i="17"/>
  <c r="A185" i="17"/>
  <c r="AL184" i="17"/>
  <c r="AK184" i="17"/>
  <c r="AJ184" i="17"/>
  <c r="H184" i="17"/>
  <c r="G184" i="17"/>
  <c r="A184" i="17"/>
  <c r="AL183" i="17"/>
  <c r="AK183" i="17"/>
  <c r="AJ183" i="17"/>
  <c r="H183" i="17"/>
  <c r="G183" i="17"/>
  <c r="A183" i="17"/>
  <c r="AL182" i="17"/>
  <c r="AK182" i="17"/>
  <c r="AJ182" i="17"/>
  <c r="H182" i="17"/>
  <c r="G182" i="17"/>
  <c r="A182" i="17"/>
  <c r="AL181" i="17"/>
  <c r="AK181" i="17"/>
  <c r="AJ181" i="17"/>
  <c r="H181" i="17"/>
  <c r="G181" i="17"/>
  <c r="A181" i="17"/>
  <c r="AL180" i="17"/>
  <c r="AK180" i="17"/>
  <c r="AJ180" i="17"/>
  <c r="H180" i="17"/>
  <c r="G180" i="17"/>
  <c r="A180" i="17"/>
  <c r="AL179" i="17"/>
  <c r="AK179" i="17"/>
  <c r="AJ179" i="17"/>
  <c r="H179" i="17"/>
  <c r="G179" i="17"/>
  <c r="A179" i="17"/>
  <c r="AL178" i="17"/>
  <c r="AK178" i="17"/>
  <c r="AJ178" i="17"/>
  <c r="H178" i="17"/>
  <c r="G178" i="17"/>
  <c r="A178" i="17"/>
  <c r="AL177" i="17"/>
  <c r="AK177" i="17"/>
  <c r="AJ177" i="17"/>
  <c r="H177" i="17"/>
  <c r="G177" i="17"/>
  <c r="A177" i="17"/>
  <c r="AL176" i="17"/>
  <c r="AK176" i="17"/>
  <c r="AJ176" i="17"/>
  <c r="H176" i="17"/>
  <c r="G176" i="17"/>
  <c r="A176" i="17"/>
  <c r="AL175" i="17"/>
  <c r="AK175" i="17"/>
  <c r="AJ175" i="17"/>
  <c r="H175" i="17"/>
  <c r="G175" i="17"/>
  <c r="A175" i="17"/>
  <c r="AL174" i="17"/>
  <c r="AK174" i="17"/>
  <c r="AJ174" i="17"/>
  <c r="H174" i="17"/>
  <c r="G174" i="17"/>
  <c r="A174" i="17"/>
  <c r="H13" i="17"/>
  <c r="C7" i="17"/>
  <c r="C5" i="17"/>
  <c r="C3" i="17"/>
  <c r="AK1" i="17"/>
  <c r="AJ1" i="17"/>
  <c r="AI1" i="17"/>
  <c r="AH1" i="17"/>
  <c r="AG1" i="17"/>
  <c r="AF1" i="17"/>
  <c r="AE1" i="17"/>
  <c r="AD1" i="17"/>
  <c r="AC1" i="17"/>
  <c r="AB1" i="17"/>
  <c r="AA1" i="17"/>
  <c r="Z1" i="17"/>
  <c r="Y1" i="17"/>
  <c r="X1" i="17"/>
  <c r="W1" i="17"/>
  <c r="V1" i="17"/>
  <c r="U1" i="17"/>
  <c r="T1" i="17"/>
  <c r="S1" i="17"/>
  <c r="R1" i="17"/>
  <c r="Q1" i="17"/>
  <c r="P1" i="17"/>
  <c r="O1" i="17"/>
  <c r="N1" i="17"/>
  <c r="M1" i="17"/>
  <c r="L1" i="17"/>
  <c r="K1" i="17"/>
  <c r="J1" i="17"/>
  <c r="I1" i="17"/>
  <c r="H1" i="17"/>
  <c r="G1" i="17"/>
  <c r="F1" i="17"/>
  <c r="E1" i="17"/>
  <c r="D1" i="17"/>
  <c r="C1" i="17"/>
  <c r="B1" i="17"/>
  <c r="AL258" i="16"/>
  <c r="AK258" i="16"/>
  <c r="AJ258" i="16"/>
  <c r="H258" i="16"/>
  <c r="G258" i="16"/>
  <c r="A258" i="16"/>
  <c r="AL257" i="16"/>
  <c r="AK257" i="16"/>
  <c r="AJ257" i="16"/>
  <c r="H257" i="16"/>
  <c r="G257" i="16"/>
  <c r="A257" i="16"/>
  <c r="AL256" i="16"/>
  <c r="AK256" i="16"/>
  <c r="AJ256" i="16"/>
  <c r="H256" i="16"/>
  <c r="G256" i="16"/>
  <c r="A256" i="16"/>
  <c r="AL255" i="16"/>
  <c r="AK255" i="16"/>
  <c r="AJ255" i="16"/>
  <c r="H255" i="16"/>
  <c r="G255" i="16"/>
  <c r="A255" i="16"/>
  <c r="AL254" i="16"/>
  <c r="AK254" i="16"/>
  <c r="AJ254" i="16"/>
  <c r="H254" i="16"/>
  <c r="G254" i="16"/>
  <c r="A254" i="16"/>
  <c r="AL253" i="16"/>
  <c r="AK253" i="16"/>
  <c r="AJ253" i="16"/>
  <c r="H253" i="16"/>
  <c r="G253" i="16"/>
  <c r="A253" i="16"/>
  <c r="AL252" i="16"/>
  <c r="AK252" i="16"/>
  <c r="AJ252" i="16"/>
  <c r="H252" i="16"/>
  <c r="G252" i="16"/>
  <c r="A252" i="16"/>
  <c r="AL251" i="16"/>
  <c r="AK251" i="16"/>
  <c r="AJ251" i="16"/>
  <c r="H251" i="16"/>
  <c r="G251" i="16"/>
  <c r="A251" i="16"/>
  <c r="AL250" i="16"/>
  <c r="AK250" i="16"/>
  <c r="AJ250" i="16"/>
  <c r="H250" i="16"/>
  <c r="G250" i="16"/>
  <c r="A250" i="16"/>
  <c r="AL249" i="16"/>
  <c r="AK249" i="16"/>
  <c r="AJ249" i="16"/>
  <c r="H249" i="16"/>
  <c r="G249" i="16"/>
  <c r="A249" i="16"/>
  <c r="AL248" i="16"/>
  <c r="AK248" i="16"/>
  <c r="AJ248" i="16"/>
  <c r="H248" i="16"/>
  <c r="G248" i="16"/>
  <c r="A248" i="16"/>
  <c r="AL247" i="16"/>
  <c r="AK247" i="16"/>
  <c r="AJ247" i="16"/>
  <c r="H247" i="16"/>
  <c r="G247" i="16"/>
  <c r="A247" i="16"/>
  <c r="AL246" i="16"/>
  <c r="AK246" i="16"/>
  <c r="AJ246" i="16"/>
  <c r="H246" i="16"/>
  <c r="G246" i="16"/>
  <c r="A246" i="16"/>
  <c r="AL245" i="16"/>
  <c r="AK245" i="16"/>
  <c r="AJ245" i="16"/>
  <c r="H245" i="16"/>
  <c r="G245" i="16"/>
  <c r="A245" i="16"/>
  <c r="AL244" i="16"/>
  <c r="AK244" i="16"/>
  <c r="AJ244" i="16"/>
  <c r="H244" i="16"/>
  <c r="G244" i="16"/>
  <c r="A244" i="16"/>
  <c r="AL243" i="16"/>
  <c r="AK243" i="16"/>
  <c r="AJ243" i="16"/>
  <c r="H243" i="16"/>
  <c r="G243" i="16"/>
  <c r="A243" i="16"/>
  <c r="AL242" i="16"/>
  <c r="AK242" i="16"/>
  <c r="AJ242" i="16"/>
  <c r="H242" i="16"/>
  <c r="G242" i="16"/>
  <c r="A242" i="16"/>
  <c r="AL241" i="16"/>
  <c r="AK241" i="16"/>
  <c r="AJ241" i="16"/>
  <c r="H241" i="16"/>
  <c r="G241" i="16"/>
  <c r="A241" i="16"/>
  <c r="AL240" i="16"/>
  <c r="AK240" i="16"/>
  <c r="AJ240" i="16"/>
  <c r="H240" i="16"/>
  <c r="G240" i="16"/>
  <c r="A240" i="16"/>
  <c r="AL239" i="16"/>
  <c r="AK239" i="16"/>
  <c r="AJ239" i="16"/>
  <c r="H239" i="16"/>
  <c r="G239" i="16"/>
  <c r="A239" i="16"/>
  <c r="AL238" i="16"/>
  <c r="AK238" i="16"/>
  <c r="AJ238" i="16"/>
  <c r="H238" i="16"/>
  <c r="G238" i="16"/>
  <c r="A238" i="16"/>
  <c r="AL237" i="16"/>
  <c r="AK237" i="16"/>
  <c r="AJ237" i="16"/>
  <c r="H237" i="16"/>
  <c r="G237" i="16"/>
  <c r="A237" i="16"/>
  <c r="AL236" i="16"/>
  <c r="AK236" i="16"/>
  <c r="AJ236" i="16"/>
  <c r="H236" i="16"/>
  <c r="G236" i="16"/>
  <c r="A236" i="16"/>
  <c r="AL235" i="16"/>
  <c r="AK235" i="16"/>
  <c r="AJ235" i="16"/>
  <c r="H235" i="16"/>
  <c r="G235" i="16"/>
  <c r="A235" i="16"/>
  <c r="AL234" i="16"/>
  <c r="AK234" i="16"/>
  <c r="AJ234" i="16"/>
  <c r="H234" i="16"/>
  <c r="G234" i="16"/>
  <c r="A234" i="16"/>
  <c r="AL233" i="16"/>
  <c r="AK233" i="16"/>
  <c r="AJ233" i="16"/>
  <c r="H233" i="16"/>
  <c r="G233" i="16"/>
  <c r="A233" i="16"/>
  <c r="AL232" i="16"/>
  <c r="AK232" i="16"/>
  <c r="AJ232" i="16"/>
  <c r="H232" i="16"/>
  <c r="G232" i="16"/>
  <c r="A232" i="16"/>
  <c r="AL231" i="16"/>
  <c r="AK231" i="16"/>
  <c r="AJ231" i="16"/>
  <c r="H231" i="16"/>
  <c r="G231" i="16"/>
  <c r="A231" i="16"/>
  <c r="AL230" i="16"/>
  <c r="AK230" i="16"/>
  <c r="AJ230" i="16"/>
  <c r="H230" i="16"/>
  <c r="G230" i="16"/>
  <c r="A230" i="16"/>
  <c r="AL229" i="16"/>
  <c r="AK229" i="16"/>
  <c r="AJ229" i="16"/>
  <c r="H229" i="16"/>
  <c r="G229" i="16"/>
  <c r="A229" i="16"/>
  <c r="AL228" i="16"/>
  <c r="AK228" i="16"/>
  <c r="AJ228" i="16"/>
  <c r="H228" i="16"/>
  <c r="G228" i="16"/>
  <c r="A228" i="16"/>
  <c r="AL227" i="16"/>
  <c r="AK227" i="16"/>
  <c r="AJ227" i="16"/>
  <c r="H227" i="16"/>
  <c r="G227" i="16"/>
  <c r="A227" i="16"/>
  <c r="AL226" i="16"/>
  <c r="AK226" i="16"/>
  <c r="AJ226" i="16"/>
  <c r="H226" i="16"/>
  <c r="G226" i="16"/>
  <c r="A226" i="16"/>
  <c r="AL225" i="16"/>
  <c r="AK225" i="16"/>
  <c r="AJ225" i="16"/>
  <c r="H225" i="16"/>
  <c r="G225" i="16"/>
  <c r="A225" i="16"/>
  <c r="AL224" i="16"/>
  <c r="AK224" i="16"/>
  <c r="AJ224" i="16"/>
  <c r="H224" i="16"/>
  <c r="G224" i="16"/>
  <c r="A224" i="16"/>
  <c r="AL223" i="16"/>
  <c r="AK223" i="16"/>
  <c r="AJ223" i="16"/>
  <c r="H223" i="16"/>
  <c r="G223" i="16"/>
  <c r="A223" i="16"/>
  <c r="AL222" i="16"/>
  <c r="AK222" i="16"/>
  <c r="AJ222" i="16"/>
  <c r="H222" i="16"/>
  <c r="G222" i="16"/>
  <c r="A222" i="16"/>
  <c r="AL221" i="16"/>
  <c r="AK221" i="16"/>
  <c r="AJ221" i="16"/>
  <c r="H221" i="16"/>
  <c r="G221" i="16"/>
  <c r="A221" i="16"/>
  <c r="AL220" i="16"/>
  <c r="AK220" i="16"/>
  <c r="AJ220" i="16"/>
  <c r="H220" i="16"/>
  <c r="G220" i="16"/>
  <c r="A220" i="16"/>
  <c r="AL219" i="16"/>
  <c r="AK219" i="16"/>
  <c r="AJ219" i="16"/>
  <c r="H219" i="16"/>
  <c r="G219" i="16"/>
  <c r="A219" i="16"/>
  <c r="AL218" i="16"/>
  <c r="AK218" i="16"/>
  <c r="AJ218" i="16"/>
  <c r="H218" i="16"/>
  <c r="G218" i="16"/>
  <c r="A218" i="16"/>
  <c r="AL217" i="16"/>
  <c r="AK217" i="16"/>
  <c r="AJ217" i="16"/>
  <c r="H217" i="16"/>
  <c r="G217" i="16"/>
  <c r="A217" i="16"/>
  <c r="AL216" i="16"/>
  <c r="AK216" i="16"/>
  <c r="AJ216" i="16"/>
  <c r="H216" i="16"/>
  <c r="G216" i="16"/>
  <c r="A216" i="16"/>
  <c r="AL215" i="16"/>
  <c r="AK215" i="16"/>
  <c r="AJ215" i="16"/>
  <c r="H215" i="16"/>
  <c r="G215" i="16"/>
  <c r="A215" i="16"/>
  <c r="AL214" i="16"/>
  <c r="AK214" i="16"/>
  <c r="AJ214" i="16"/>
  <c r="H214" i="16"/>
  <c r="G214" i="16"/>
  <c r="A214" i="16"/>
  <c r="AL213" i="16"/>
  <c r="AK213" i="16"/>
  <c r="AJ213" i="16"/>
  <c r="H213" i="16"/>
  <c r="G213" i="16"/>
  <c r="A213" i="16"/>
  <c r="AL212" i="16"/>
  <c r="AK212" i="16"/>
  <c r="AJ212" i="16"/>
  <c r="H212" i="16"/>
  <c r="G212" i="16"/>
  <c r="A212" i="16"/>
  <c r="AL211" i="16"/>
  <c r="AK211" i="16"/>
  <c r="AJ211" i="16"/>
  <c r="H211" i="16"/>
  <c r="G211" i="16"/>
  <c r="A211" i="16"/>
  <c r="AL210" i="16"/>
  <c r="AK210" i="16"/>
  <c r="AJ210" i="16"/>
  <c r="H210" i="16"/>
  <c r="G210" i="16"/>
  <c r="A210" i="16"/>
  <c r="AL209" i="16"/>
  <c r="AK209" i="16"/>
  <c r="AJ209" i="16"/>
  <c r="H209" i="16"/>
  <c r="G209" i="16"/>
  <c r="A209" i="16"/>
  <c r="AL208" i="16"/>
  <c r="AK208" i="16"/>
  <c r="AJ208" i="16"/>
  <c r="H208" i="16"/>
  <c r="G208" i="16"/>
  <c r="A208" i="16"/>
  <c r="AL207" i="16"/>
  <c r="AK207" i="16"/>
  <c r="AJ207" i="16"/>
  <c r="H207" i="16"/>
  <c r="G207" i="16"/>
  <c r="A207" i="16"/>
  <c r="AL206" i="16"/>
  <c r="AK206" i="16"/>
  <c r="AJ206" i="16"/>
  <c r="H206" i="16"/>
  <c r="G206" i="16"/>
  <c r="A206" i="16"/>
  <c r="AL205" i="16"/>
  <c r="AK205" i="16"/>
  <c r="AJ205" i="16"/>
  <c r="H205" i="16"/>
  <c r="G205" i="16"/>
  <c r="A205" i="16"/>
  <c r="AL204" i="16"/>
  <c r="AK204" i="16"/>
  <c r="AJ204" i="16"/>
  <c r="H204" i="16"/>
  <c r="G204" i="16"/>
  <c r="A204" i="16"/>
  <c r="AL203" i="16"/>
  <c r="AK203" i="16"/>
  <c r="AJ203" i="16"/>
  <c r="H203" i="16"/>
  <c r="G203" i="16"/>
  <c r="A203" i="16"/>
  <c r="AL202" i="16"/>
  <c r="AK202" i="16"/>
  <c r="AJ202" i="16"/>
  <c r="H202" i="16"/>
  <c r="G202" i="16"/>
  <c r="A202" i="16"/>
  <c r="AL201" i="16"/>
  <c r="AK201" i="16"/>
  <c r="AJ201" i="16"/>
  <c r="H201" i="16"/>
  <c r="G201" i="16"/>
  <c r="A201" i="16"/>
  <c r="AL200" i="16"/>
  <c r="AK200" i="16"/>
  <c r="AJ200" i="16"/>
  <c r="H200" i="16"/>
  <c r="G200" i="16"/>
  <c r="A200" i="16"/>
  <c r="AL199" i="16"/>
  <c r="AK199" i="16"/>
  <c r="AJ199" i="16"/>
  <c r="H199" i="16"/>
  <c r="G199" i="16"/>
  <c r="A199" i="16"/>
  <c r="AL198" i="16"/>
  <c r="AK198" i="16"/>
  <c r="AJ198" i="16"/>
  <c r="H198" i="16"/>
  <c r="G198" i="16"/>
  <c r="A198" i="16"/>
  <c r="AL197" i="16"/>
  <c r="AK197" i="16"/>
  <c r="AJ197" i="16"/>
  <c r="H197" i="16"/>
  <c r="G197" i="16"/>
  <c r="A197" i="16"/>
  <c r="AL196" i="16"/>
  <c r="AK196" i="16"/>
  <c r="AJ196" i="16"/>
  <c r="H196" i="16"/>
  <c r="G196" i="16"/>
  <c r="A196" i="16"/>
  <c r="AL195" i="16"/>
  <c r="AK195" i="16"/>
  <c r="AJ195" i="16"/>
  <c r="H195" i="16"/>
  <c r="G195" i="16"/>
  <c r="A195" i="16"/>
  <c r="AL194" i="16"/>
  <c r="AK194" i="16"/>
  <c r="AJ194" i="16"/>
  <c r="H194" i="16"/>
  <c r="G194" i="16"/>
  <c r="A194" i="16"/>
  <c r="AL193" i="16"/>
  <c r="AK193" i="16"/>
  <c r="AJ193" i="16"/>
  <c r="H193" i="16"/>
  <c r="G193" i="16"/>
  <c r="A193" i="16"/>
  <c r="AL192" i="16"/>
  <c r="AK192" i="16"/>
  <c r="AJ192" i="16"/>
  <c r="H192" i="16"/>
  <c r="G192" i="16"/>
  <c r="A192" i="16"/>
  <c r="AL191" i="16"/>
  <c r="AK191" i="16"/>
  <c r="AJ191" i="16"/>
  <c r="H191" i="16"/>
  <c r="G191" i="16"/>
  <c r="A191" i="16"/>
  <c r="AL190" i="16"/>
  <c r="AK190" i="16"/>
  <c r="AJ190" i="16"/>
  <c r="H190" i="16"/>
  <c r="G190" i="16"/>
  <c r="A190" i="16"/>
  <c r="AL189" i="16"/>
  <c r="AK189" i="16"/>
  <c r="AJ189" i="16"/>
  <c r="H189" i="16"/>
  <c r="G189" i="16"/>
  <c r="A189" i="16"/>
  <c r="AL188" i="16"/>
  <c r="AK188" i="16"/>
  <c r="AJ188" i="16"/>
  <c r="H188" i="16"/>
  <c r="G188" i="16"/>
  <c r="A188" i="16"/>
  <c r="AL187" i="16"/>
  <c r="AK187" i="16"/>
  <c r="AJ187" i="16"/>
  <c r="H187" i="16"/>
  <c r="G187" i="16"/>
  <c r="A187" i="16"/>
  <c r="AL186" i="16"/>
  <c r="AK186" i="16"/>
  <c r="AJ186" i="16"/>
  <c r="H186" i="16"/>
  <c r="G186" i="16"/>
  <c r="A186" i="16"/>
  <c r="AL185" i="16"/>
  <c r="AK185" i="16"/>
  <c r="AJ185" i="16"/>
  <c r="H185" i="16"/>
  <c r="G185" i="16"/>
  <c r="A185" i="16"/>
  <c r="AL184" i="16"/>
  <c r="AK184" i="16"/>
  <c r="AJ184" i="16"/>
  <c r="H184" i="16"/>
  <c r="G184" i="16"/>
  <c r="A184" i="16"/>
  <c r="AL183" i="16"/>
  <c r="AK183" i="16"/>
  <c r="AJ183" i="16"/>
  <c r="H183" i="16"/>
  <c r="G183" i="16"/>
  <c r="A183" i="16"/>
  <c r="AL182" i="16"/>
  <c r="AK182" i="16"/>
  <c r="AJ182" i="16"/>
  <c r="H182" i="16"/>
  <c r="G182" i="16"/>
  <c r="A182" i="16"/>
  <c r="AL181" i="16"/>
  <c r="AK181" i="16"/>
  <c r="AJ181" i="16"/>
  <c r="H181" i="16"/>
  <c r="G181" i="16"/>
  <c r="A181" i="16"/>
  <c r="AL180" i="16"/>
  <c r="AK180" i="16"/>
  <c r="AJ180" i="16"/>
  <c r="H180" i="16"/>
  <c r="G180" i="16"/>
  <c r="A180" i="16"/>
  <c r="AL179" i="16"/>
  <c r="AK179" i="16"/>
  <c r="AJ179" i="16"/>
  <c r="H179" i="16"/>
  <c r="G179" i="16"/>
  <c r="A179" i="16"/>
  <c r="AL178" i="16"/>
  <c r="AK178" i="16"/>
  <c r="AJ178" i="16"/>
  <c r="H178" i="16"/>
  <c r="G178" i="16"/>
  <c r="A178" i="16"/>
  <c r="AL177" i="16"/>
  <c r="AK177" i="16"/>
  <c r="AJ177" i="16"/>
  <c r="H177" i="16"/>
  <c r="G177" i="16"/>
  <c r="A177" i="16"/>
  <c r="AL176" i="16"/>
  <c r="AK176" i="16"/>
  <c r="AJ176" i="16"/>
  <c r="H176" i="16"/>
  <c r="G176" i="16"/>
  <c r="A176" i="16"/>
  <c r="AL175" i="16"/>
  <c r="AK175" i="16"/>
  <c r="AJ175" i="16"/>
  <c r="H175" i="16"/>
  <c r="G175" i="16"/>
  <c r="A175" i="16"/>
  <c r="AL174" i="16"/>
  <c r="AK174" i="16"/>
  <c r="AJ174" i="16"/>
  <c r="H174" i="16"/>
  <c r="G174" i="16"/>
  <c r="A174" i="16"/>
  <c r="H13" i="16"/>
  <c r="C7" i="16"/>
  <c r="C5" i="16"/>
  <c r="C3" i="16"/>
  <c r="AK1" i="16"/>
  <c r="AJ1" i="16"/>
  <c r="AI1" i="16"/>
  <c r="AH1" i="16"/>
  <c r="AG1" i="16"/>
  <c r="AF1" i="16"/>
  <c r="AE1" i="16"/>
  <c r="AD1" i="16"/>
  <c r="AC1" i="16"/>
  <c r="AB1" i="16"/>
  <c r="AA1" i="16"/>
  <c r="Z1" i="16"/>
  <c r="Y1" i="16"/>
  <c r="X1" i="16"/>
  <c r="W1" i="16"/>
  <c r="V1" i="16"/>
  <c r="U1" i="16"/>
  <c r="T1" i="16"/>
  <c r="S1" i="16"/>
  <c r="R1" i="16"/>
  <c r="Q1" i="16"/>
  <c r="P1" i="16"/>
  <c r="O1" i="16"/>
  <c r="N1" i="16"/>
  <c r="M1" i="16"/>
  <c r="L1" i="16"/>
  <c r="K1" i="16"/>
  <c r="J1" i="16"/>
  <c r="I1" i="16"/>
  <c r="H1" i="16"/>
  <c r="G1" i="16"/>
  <c r="F1" i="16"/>
  <c r="E1" i="16"/>
  <c r="D1" i="16"/>
  <c r="C1" i="16"/>
  <c r="B1" i="16"/>
  <c r="AL258" i="15"/>
  <c r="AK258" i="15"/>
  <c r="AJ258" i="15"/>
  <c r="H258" i="15"/>
  <c r="G258" i="15"/>
  <c r="A258" i="15"/>
  <c r="AL257" i="15"/>
  <c r="AK257" i="15"/>
  <c r="AJ257" i="15"/>
  <c r="H257" i="15"/>
  <c r="G257" i="15"/>
  <c r="A257" i="15"/>
  <c r="AL256" i="15"/>
  <c r="AK256" i="15"/>
  <c r="AJ256" i="15"/>
  <c r="H256" i="15"/>
  <c r="G256" i="15"/>
  <c r="A256" i="15"/>
  <c r="AL255" i="15"/>
  <c r="AK255" i="15"/>
  <c r="AJ255" i="15"/>
  <c r="H255" i="15"/>
  <c r="G255" i="15"/>
  <c r="A255" i="15"/>
  <c r="AL254" i="15"/>
  <c r="AK254" i="15"/>
  <c r="AJ254" i="15"/>
  <c r="H254" i="15"/>
  <c r="G254" i="15"/>
  <c r="A254" i="15"/>
  <c r="AL253" i="15"/>
  <c r="AK253" i="15"/>
  <c r="AJ253" i="15"/>
  <c r="H253" i="15"/>
  <c r="G253" i="15"/>
  <c r="A253" i="15"/>
  <c r="AL252" i="15"/>
  <c r="AK252" i="15"/>
  <c r="AJ252" i="15"/>
  <c r="H252" i="15"/>
  <c r="G252" i="15"/>
  <c r="A252" i="15"/>
  <c r="AL251" i="15"/>
  <c r="AK251" i="15"/>
  <c r="AJ251" i="15"/>
  <c r="H251" i="15"/>
  <c r="G251" i="15"/>
  <c r="A251" i="15"/>
  <c r="AL250" i="15"/>
  <c r="AK250" i="15"/>
  <c r="AJ250" i="15"/>
  <c r="H250" i="15"/>
  <c r="G250" i="15"/>
  <c r="A250" i="15"/>
  <c r="AL249" i="15"/>
  <c r="AK249" i="15"/>
  <c r="AJ249" i="15"/>
  <c r="H249" i="15"/>
  <c r="G249" i="15"/>
  <c r="A249" i="15"/>
  <c r="AL248" i="15"/>
  <c r="AK248" i="15"/>
  <c r="AJ248" i="15"/>
  <c r="H248" i="15"/>
  <c r="G248" i="15"/>
  <c r="A248" i="15"/>
  <c r="AL247" i="15"/>
  <c r="AK247" i="15"/>
  <c r="AJ247" i="15"/>
  <c r="H247" i="15"/>
  <c r="G247" i="15"/>
  <c r="A247" i="15"/>
  <c r="AL246" i="15"/>
  <c r="AK246" i="15"/>
  <c r="AJ246" i="15"/>
  <c r="H246" i="15"/>
  <c r="G246" i="15"/>
  <c r="A246" i="15"/>
  <c r="AL245" i="15"/>
  <c r="AK245" i="15"/>
  <c r="AJ245" i="15"/>
  <c r="H245" i="15"/>
  <c r="G245" i="15"/>
  <c r="A245" i="15"/>
  <c r="AL244" i="15"/>
  <c r="AK244" i="15"/>
  <c r="AJ244" i="15"/>
  <c r="H244" i="15"/>
  <c r="G244" i="15"/>
  <c r="A244" i="15"/>
  <c r="AL243" i="15"/>
  <c r="AK243" i="15"/>
  <c r="AJ243" i="15"/>
  <c r="H243" i="15"/>
  <c r="G243" i="15"/>
  <c r="A243" i="15"/>
  <c r="AL242" i="15"/>
  <c r="AK242" i="15"/>
  <c r="AJ242" i="15"/>
  <c r="H242" i="15"/>
  <c r="G242" i="15"/>
  <c r="A242" i="15"/>
  <c r="AL241" i="15"/>
  <c r="AK241" i="15"/>
  <c r="AJ241" i="15"/>
  <c r="H241" i="15"/>
  <c r="G241" i="15"/>
  <c r="A241" i="15"/>
  <c r="AL240" i="15"/>
  <c r="AK240" i="15"/>
  <c r="AJ240" i="15"/>
  <c r="H240" i="15"/>
  <c r="G240" i="15"/>
  <c r="A240" i="15"/>
  <c r="AL239" i="15"/>
  <c r="AK239" i="15"/>
  <c r="AJ239" i="15"/>
  <c r="H239" i="15"/>
  <c r="G239" i="15"/>
  <c r="A239" i="15"/>
  <c r="AL238" i="15"/>
  <c r="AK238" i="15"/>
  <c r="AJ238" i="15"/>
  <c r="H238" i="15"/>
  <c r="G238" i="15"/>
  <c r="A238" i="15"/>
  <c r="AL237" i="15"/>
  <c r="AK237" i="15"/>
  <c r="AJ237" i="15"/>
  <c r="H237" i="15"/>
  <c r="G237" i="15"/>
  <c r="A237" i="15"/>
  <c r="AL236" i="15"/>
  <c r="AK236" i="15"/>
  <c r="AJ236" i="15"/>
  <c r="H236" i="15"/>
  <c r="G236" i="15"/>
  <c r="A236" i="15"/>
  <c r="AL235" i="15"/>
  <c r="AK235" i="15"/>
  <c r="AJ235" i="15"/>
  <c r="H235" i="15"/>
  <c r="G235" i="15"/>
  <c r="A235" i="15"/>
  <c r="AL234" i="15"/>
  <c r="AK234" i="15"/>
  <c r="AJ234" i="15"/>
  <c r="H234" i="15"/>
  <c r="G234" i="15"/>
  <c r="A234" i="15"/>
  <c r="AL233" i="15"/>
  <c r="AK233" i="15"/>
  <c r="AJ233" i="15"/>
  <c r="H233" i="15"/>
  <c r="G233" i="15"/>
  <c r="A233" i="15"/>
  <c r="AL232" i="15"/>
  <c r="AK232" i="15"/>
  <c r="AJ232" i="15"/>
  <c r="H232" i="15"/>
  <c r="G232" i="15"/>
  <c r="A232" i="15"/>
  <c r="AL231" i="15"/>
  <c r="AK231" i="15"/>
  <c r="AJ231" i="15"/>
  <c r="H231" i="15"/>
  <c r="G231" i="15"/>
  <c r="A231" i="15"/>
  <c r="AL230" i="15"/>
  <c r="AK230" i="15"/>
  <c r="AJ230" i="15"/>
  <c r="H230" i="15"/>
  <c r="G230" i="15"/>
  <c r="A230" i="15"/>
  <c r="AL229" i="15"/>
  <c r="AK229" i="15"/>
  <c r="AJ229" i="15"/>
  <c r="H229" i="15"/>
  <c r="G229" i="15"/>
  <c r="A229" i="15"/>
  <c r="AL228" i="15"/>
  <c r="AK228" i="15"/>
  <c r="AJ228" i="15"/>
  <c r="H228" i="15"/>
  <c r="G228" i="15"/>
  <c r="A228" i="15"/>
  <c r="AL227" i="15"/>
  <c r="AK227" i="15"/>
  <c r="AJ227" i="15"/>
  <c r="H227" i="15"/>
  <c r="G227" i="15"/>
  <c r="A227" i="15"/>
  <c r="AL226" i="15"/>
  <c r="AK226" i="15"/>
  <c r="AJ226" i="15"/>
  <c r="H226" i="15"/>
  <c r="G226" i="15"/>
  <c r="A226" i="15"/>
  <c r="AL225" i="15"/>
  <c r="AK225" i="15"/>
  <c r="AJ225" i="15"/>
  <c r="H225" i="15"/>
  <c r="G225" i="15"/>
  <c r="A225" i="15"/>
  <c r="AL224" i="15"/>
  <c r="AK224" i="15"/>
  <c r="AJ224" i="15"/>
  <c r="H224" i="15"/>
  <c r="G224" i="15"/>
  <c r="A224" i="15"/>
  <c r="AL223" i="15"/>
  <c r="AK223" i="15"/>
  <c r="AJ223" i="15"/>
  <c r="H223" i="15"/>
  <c r="G223" i="15"/>
  <c r="A223" i="15"/>
  <c r="AL222" i="15"/>
  <c r="AK222" i="15"/>
  <c r="AJ222" i="15"/>
  <c r="H222" i="15"/>
  <c r="G222" i="15"/>
  <c r="A222" i="15"/>
  <c r="AL221" i="15"/>
  <c r="AK221" i="15"/>
  <c r="AJ221" i="15"/>
  <c r="H221" i="15"/>
  <c r="G221" i="15"/>
  <c r="A221" i="15"/>
  <c r="AL220" i="15"/>
  <c r="AK220" i="15"/>
  <c r="AJ220" i="15"/>
  <c r="H220" i="15"/>
  <c r="G220" i="15"/>
  <c r="A220" i="15"/>
  <c r="AL219" i="15"/>
  <c r="AK219" i="15"/>
  <c r="AJ219" i="15"/>
  <c r="H219" i="15"/>
  <c r="G219" i="15"/>
  <c r="A219" i="15"/>
  <c r="AL218" i="15"/>
  <c r="AK218" i="15"/>
  <c r="AJ218" i="15"/>
  <c r="H218" i="15"/>
  <c r="G218" i="15"/>
  <c r="A218" i="15"/>
  <c r="AL217" i="15"/>
  <c r="AK217" i="15"/>
  <c r="AJ217" i="15"/>
  <c r="H217" i="15"/>
  <c r="G217" i="15"/>
  <c r="A217" i="15"/>
  <c r="AL216" i="15"/>
  <c r="AK216" i="15"/>
  <c r="AJ216" i="15"/>
  <c r="H216" i="15"/>
  <c r="G216" i="15"/>
  <c r="A216" i="15"/>
  <c r="AL215" i="15"/>
  <c r="AK215" i="15"/>
  <c r="AJ215" i="15"/>
  <c r="H215" i="15"/>
  <c r="G215" i="15"/>
  <c r="A215" i="15"/>
  <c r="AL214" i="15"/>
  <c r="AK214" i="15"/>
  <c r="AJ214" i="15"/>
  <c r="H214" i="15"/>
  <c r="G214" i="15"/>
  <c r="A214" i="15"/>
  <c r="AL213" i="15"/>
  <c r="AK213" i="15"/>
  <c r="AJ213" i="15"/>
  <c r="H213" i="15"/>
  <c r="G213" i="15"/>
  <c r="A213" i="15"/>
  <c r="AL212" i="15"/>
  <c r="AK212" i="15"/>
  <c r="AJ212" i="15"/>
  <c r="H212" i="15"/>
  <c r="G212" i="15"/>
  <c r="A212" i="15"/>
  <c r="AL211" i="15"/>
  <c r="AK211" i="15"/>
  <c r="AJ211" i="15"/>
  <c r="H211" i="15"/>
  <c r="G211" i="15"/>
  <c r="A211" i="15"/>
  <c r="AL210" i="15"/>
  <c r="AK210" i="15"/>
  <c r="AJ210" i="15"/>
  <c r="H210" i="15"/>
  <c r="G210" i="15"/>
  <c r="A210" i="15"/>
  <c r="AL209" i="15"/>
  <c r="AK209" i="15"/>
  <c r="AJ209" i="15"/>
  <c r="H209" i="15"/>
  <c r="G209" i="15"/>
  <c r="A209" i="15"/>
  <c r="AL208" i="15"/>
  <c r="AK208" i="15"/>
  <c r="AJ208" i="15"/>
  <c r="H208" i="15"/>
  <c r="G208" i="15"/>
  <c r="A208" i="15"/>
  <c r="AL207" i="15"/>
  <c r="AK207" i="15"/>
  <c r="AJ207" i="15"/>
  <c r="H207" i="15"/>
  <c r="G207" i="15"/>
  <c r="A207" i="15"/>
  <c r="AL206" i="15"/>
  <c r="AK206" i="15"/>
  <c r="AJ206" i="15"/>
  <c r="H206" i="15"/>
  <c r="G206" i="15"/>
  <c r="A206" i="15"/>
  <c r="AL205" i="15"/>
  <c r="AK205" i="15"/>
  <c r="AJ205" i="15"/>
  <c r="H205" i="15"/>
  <c r="G205" i="15"/>
  <c r="A205" i="15"/>
  <c r="AL204" i="15"/>
  <c r="AK204" i="15"/>
  <c r="AJ204" i="15"/>
  <c r="H204" i="15"/>
  <c r="G204" i="15"/>
  <c r="A204" i="15"/>
  <c r="AL203" i="15"/>
  <c r="AK203" i="15"/>
  <c r="AJ203" i="15"/>
  <c r="H203" i="15"/>
  <c r="G203" i="15"/>
  <c r="A203" i="15"/>
  <c r="AL202" i="15"/>
  <c r="AK202" i="15"/>
  <c r="AJ202" i="15"/>
  <c r="H202" i="15"/>
  <c r="G202" i="15"/>
  <c r="A202" i="15"/>
  <c r="AL201" i="15"/>
  <c r="AK201" i="15"/>
  <c r="AJ201" i="15"/>
  <c r="H201" i="15"/>
  <c r="G201" i="15"/>
  <c r="A201" i="15"/>
  <c r="AL200" i="15"/>
  <c r="AK200" i="15"/>
  <c r="AJ200" i="15"/>
  <c r="H200" i="15"/>
  <c r="G200" i="15"/>
  <c r="A200" i="15"/>
  <c r="AL199" i="15"/>
  <c r="AK199" i="15"/>
  <c r="AJ199" i="15"/>
  <c r="H199" i="15"/>
  <c r="G199" i="15"/>
  <c r="A199" i="15"/>
  <c r="AL198" i="15"/>
  <c r="AK198" i="15"/>
  <c r="AJ198" i="15"/>
  <c r="H198" i="15"/>
  <c r="G198" i="15"/>
  <c r="A198" i="15"/>
  <c r="AL197" i="15"/>
  <c r="AK197" i="15"/>
  <c r="AJ197" i="15"/>
  <c r="H197" i="15"/>
  <c r="G197" i="15"/>
  <c r="A197" i="15"/>
  <c r="AL196" i="15"/>
  <c r="AK196" i="15"/>
  <c r="AJ196" i="15"/>
  <c r="H196" i="15"/>
  <c r="G196" i="15"/>
  <c r="A196" i="15"/>
  <c r="AL195" i="15"/>
  <c r="AK195" i="15"/>
  <c r="AJ195" i="15"/>
  <c r="H195" i="15"/>
  <c r="G195" i="15"/>
  <c r="A195" i="15"/>
  <c r="AL194" i="15"/>
  <c r="AK194" i="15"/>
  <c r="AJ194" i="15"/>
  <c r="H194" i="15"/>
  <c r="G194" i="15"/>
  <c r="A194" i="15"/>
  <c r="AL193" i="15"/>
  <c r="AK193" i="15"/>
  <c r="AJ193" i="15"/>
  <c r="H193" i="15"/>
  <c r="G193" i="15"/>
  <c r="A193" i="15"/>
  <c r="AL192" i="15"/>
  <c r="AK192" i="15"/>
  <c r="AJ192" i="15"/>
  <c r="H192" i="15"/>
  <c r="G192" i="15"/>
  <c r="A192" i="15"/>
  <c r="AL191" i="15"/>
  <c r="AK191" i="15"/>
  <c r="AJ191" i="15"/>
  <c r="H191" i="15"/>
  <c r="G191" i="15"/>
  <c r="A191" i="15"/>
  <c r="AL190" i="15"/>
  <c r="AK190" i="15"/>
  <c r="AJ190" i="15"/>
  <c r="H190" i="15"/>
  <c r="G190" i="15"/>
  <c r="A190" i="15"/>
  <c r="AL189" i="15"/>
  <c r="AK189" i="15"/>
  <c r="AJ189" i="15"/>
  <c r="H189" i="15"/>
  <c r="G189" i="15"/>
  <c r="A189" i="15"/>
  <c r="AL188" i="15"/>
  <c r="AK188" i="15"/>
  <c r="AJ188" i="15"/>
  <c r="H188" i="15"/>
  <c r="G188" i="15"/>
  <c r="A188" i="15"/>
  <c r="AL187" i="15"/>
  <c r="AK187" i="15"/>
  <c r="AJ187" i="15"/>
  <c r="H187" i="15"/>
  <c r="G187" i="15"/>
  <c r="A187" i="15"/>
  <c r="AL186" i="15"/>
  <c r="AK186" i="15"/>
  <c r="AJ186" i="15"/>
  <c r="H186" i="15"/>
  <c r="G186" i="15"/>
  <c r="A186" i="15"/>
  <c r="AL185" i="15"/>
  <c r="AK185" i="15"/>
  <c r="AJ185" i="15"/>
  <c r="H185" i="15"/>
  <c r="G185" i="15"/>
  <c r="A185" i="15"/>
  <c r="AL184" i="15"/>
  <c r="AK184" i="15"/>
  <c r="AJ184" i="15"/>
  <c r="H184" i="15"/>
  <c r="G184" i="15"/>
  <c r="A184" i="15"/>
  <c r="AL183" i="15"/>
  <c r="AK183" i="15"/>
  <c r="AJ183" i="15"/>
  <c r="H183" i="15"/>
  <c r="G183" i="15"/>
  <c r="A183" i="15"/>
  <c r="AL182" i="15"/>
  <c r="AK182" i="15"/>
  <c r="AJ182" i="15"/>
  <c r="H182" i="15"/>
  <c r="G182" i="15"/>
  <c r="A182" i="15"/>
  <c r="AL181" i="15"/>
  <c r="AK181" i="15"/>
  <c r="AJ181" i="15"/>
  <c r="H181" i="15"/>
  <c r="G181" i="15"/>
  <c r="A181" i="15"/>
  <c r="AL180" i="15"/>
  <c r="AK180" i="15"/>
  <c r="AJ180" i="15"/>
  <c r="H180" i="15"/>
  <c r="G180" i="15"/>
  <c r="A180" i="15"/>
  <c r="AL179" i="15"/>
  <c r="AK179" i="15"/>
  <c r="AJ179" i="15"/>
  <c r="H179" i="15"/>
  <c r="G179" i="15"/>
  <c r="A179" i="15"/>
  <c r="AL178" i="15"/>
  <c r="AK178" i="15"/>
  <c r="AJ178" i="15"/>
  <c r="H178" i="15"/>
  <c r="G178" i="15"/>
  <c r="A178" i="15"/>
  <c r="AL177" i="15"/>
  <c r="AK177" i="15"/>
  <c r="AJ177" i="15"/>
  <c r="H177" i="15"/>
  <c r="G177" i="15"/>
  <c r="A177" i="15"/>
  <c r="AL176" i="15"/>
  <c r="AK176" i="15"/>
  <c r="AJ176" i="15"/>
  <c r="H176" i="15"/>
  <c r="G176" i="15"/>
  <c r="A176" i="15"/>
  <c r="AL175" i="15"/>
  <c r="AK175" i="15"/>
  <c r="AJ175" i="15"/>
  <c r="H175" i="15"/>
  <c r="G175" i="15"/>
  <c r="A175" i="15"/>
  <c r="AL174" i="15"/>
  <c r="AK174" i="15"/>
  <c r="AJ174" i="15"/>
  <c r="H174" i="15"/>
  <c r="G174" i="15"/>
  <c r="A174" i="15"/>
  <c r="H13" i="15"/>
  <c r="C7" i="15"/>
  <c r="C5" i="15"/>
  <c r="C3" i="15"/>
  <c r="AK1" i="15"/>
  <c r="AJ1" i="15"/>
  <c r="AI1" i="15"/>
  <c r="AH1" i="15"/>
  <c r="AG1" i="15"/>
  <c r="AF1" i="15"/>
  <c r="AE1" i="15"/>
  <c r="AD1" i="15"/>
  <c r="AC1" i="15"/>
  <c r="AB1" i="15"/>
  <c r="AA1" i="15"/>
  <c r="Z1" i="15"/>
  <c r="Y1" i="15"/>
  <c r="X1" i="15"/>
  <c r="W1" i="15"/>
  <c r="V1" i="15"/>
  <c r="U1" i="15"/>
  <c r="T1" i="15"/>
  <c r="S1" i="15"/>
  <c r="R1" i="15"/>
  <c r="Q1" i="15"/>
  <c r="P1" i="15"/>
  <c r="O1" i="15"/>
  <c r="N1" i="15"/>
  <c r="M1" i="15"/>
  <c r="L1" i="15"/>
  <c r="K1" i="15"/>
  <c r="J1" i="15"/>
  <c r="I1" i="15"/>
  <c r="H1" i="15"/>
  <c r="G1" i="15"/>
  <c r="F1" i="15"/>
  <c r="E1" i="15"/>
  <c r="D1" i="15"/>
  <c r="C1" i="15"/>
  <c r="B1" i="15"/>
  <c r="AL258" i="14"/>
  <c r="AK258" i="14"/>
  <c r="AJ258" i="14"/>
  <c r="H258" i="14"/>
  <c r="G258" i="14"/>
  <c r="A258" i="14"/>
  <c r="AL257" i="14"/>
  <c r="AK257" i="14"/>
  <c r="AJ257" i="14"/>
  <c r="H257" i="14"/>
  <c r="G257" i="14"/>
  <c r="A257" i="14"/>
  <c r="AL256" i="14"/>
  <c r="AK256" i="14"/>
  <c r="AJ256" i="14"/>
  <c r="H256" i="14"/>
  <c r="G256" i="14"/>
  <c r="A256" i="14"/>
  <c r="AL255" i="14"/>
  <c r="AK255" i="14"/>
  <c r="AJ255" i="14"/>
  <c r="H255" i="14"/>
  <c r="G255" i="14"/>
  <c r="A255" i="14"/>
  <c r="AL254" i="14"/>
  <c r="AK254" i="14"/>
  <c r="AJ254" i="14"/>
  <c r="H254" i="14"/>
  <c r="G254" i="14"/>
  <c r="A254" i="14"/>
  <c r="AL253" i="14"/>
  <c r="AK253" i="14"/>
  <c r="AJ253" i="14"/>
  <c r="H253" i="14"/>
  <c r="G253" i="14"/>
  <c r="A253" i="14"/>
  <c r="AL252" i="14"/>
  <c r="AK252" i="14"/>
  <c r="AJ252" i="14"/>
  <c r="H252" i="14"/>
  <c r="G252" i="14"/>
  <c r="A252" i="14"/>
  <c r="AL251" i="14"/>
  <c r="AK251" i="14"/>
  <c r="AJ251" i="14"/>
  <c r="H251" i="14"/>
  <c r="G251" i="14"/>
  <c r="A251" i="14"/>
  <c r="AL250" i="14"/>
  <c r="AK250" i="14"/>
  <c r="AJ250" i="14"/>
  <c r="H250" i="14"/>
  <c r="G250" i="14"/>
  <c r="A250" i="14"/>
  <c r="AL249" i="14"/>
  <c r="AK249" i="14"/>
  <c r="AJ249" i="14"/>
  <c r="H249" i="14"/>
  <c r="G249" i="14"/>
  <c r="A249" i="14"/>
  <c r="AL248" i="14"/>
  <c r="AK248" i="14"/>
  <c r="AJ248" i="14"/>
  <c r="H248" i="14"/>
  <c r="G248" i="14"/>
  <c r="A248" i="14"/>
  <c r="AL247" i="14"/>
  <c r="AK247" i="14"/>
  <c r="AJ247" i="14"/>
  <c r="H247" i="14"/>
  <c r="G247" i="14"/>
  <c r="A247" i="14"/>
  <c r="AL246" i="14"/>
  <c r="AK246" i="14"/>
  <c r="AJ246" i="14"/>
  <c r="H246" i="14"/>
  <c r="G246" i="14"/>
  <c r="A246" i="14"/>
  <c r="AL245" i="14"/>
  <c r="AK245" i="14"/>
  <c r="AJ245" i="14"/>
  <c r="H245" i="14"/>
  <c r="G245" i="14"/>
  <c r="A245" i="14"/>
  <c r="AL244" i="14"/>
  <c r="AK244" i="14"/>
  <c r="AJ244" i="14"/>
  <c r="H244" i="14"/>
  <c r="G244" i="14"/>
  <c r="A244" i="14"/>
  <c r="AL243" i="14"/>
  <c r="AK243" i="14"/>
  <c r="AJ243" i="14"/>
  <c r="H243" i="14"/>
  <c r="G243" i="14"/>
  <c r="A243" i="14"/>
  <c r="AL242" i="14"/>
  <c r="AK242" i="14"/>
  <c r="AJ242" i="14"/>
  <c r="H242" i="14"/>
  <c r="G242" i="14"/>
  <c r="A242" i="14"/>
  <c r="AL241" i="14"/>
  <c r="AK241" i="14"/>
  <c r="AJ241" i="14"/>
  <c r="H241" i="14"/>
  <c r="G241" i="14"/>
  <c r="A241" i="14"/>
  <c r="AL240" i="14"/>
  <c r="AK240" i="14"/>
  <c r="AJ240" i="14"/>
  <c r="H240" i="14"/>
  <c r="G240" i="14"/>
  <c r="A240" i="14"/>
  <c r="AL239" i="14"/>
  <c r="AK239" i="14"/>
  <c r="AJ239" i="14"/>
  <c r="H239" i="14"/>
  <c r="G239" i="14"/>
  <c r="A239" i="14"/>
  <c r="AL238" i="14"/>
  <c r="AK238" i="14"/>
  <c r="AJ238" i="14"/>
  <c r="H238" i="14"/>
  <c r="G238" i="14"/>
  <c r="A238" i="14"/>
  <c r="AL237" i="14"/>
  <c r="AK237" i="14"/>
  <c r="AJ237" i="14"/>
  <c r="H237" i="14"/>
  <c r="G237" i="14"/>
  <c r="A237" i="14"/>
  <c r="AL236" i="14"/>
  <c r="AK236" i="14"/>
  <c r="AJ236" i="14"/>
  <c r="H236" i="14"/>
  <c r="G236" i="14"/>
  <c r="A236" i="14"/>
  <c r="AL235" i="14"/>
  <c r="AK235" i="14"/>
  <c r="AJ235" i="14"/>
  <c r="H235" i="14"/>
  <c r="G235" i="14"/>
  <c r="A235" i="14"/>
  <c r="AL234" i="14"/>
  <c r="AK234" i="14"/>
  <c r="AJ234" i="14"/>
  <c r="H234" i="14"/>
  <c r="G234" i="14"/>
  <c r="A234" i="14"/>
  <c r="AL233" i="14"/>
  <c r="AK233" i="14"/>
  <c r="AJ233" i="14"/>
  <c r="H233" i="14"/>
  <c r="G233" i="14"/>
  <c r="A233" i="14"/>
  <c r="AL232" i="14"/>
  <c r="AK232" i="14"/>
  <c r="AJ232" i="14"/>
  <c r="H232" i="14"/>
  <c r="G232" i="14"/>
  <c r="A232" i="14"/>
  <c r="AL231" i="14"/>
  <c r="AK231" i="14"/>
  <c r="AJ231" i="14"/>
  <c r="H231" i="14"/>
  <c r="G231" i="14"/>
  <c r="A231" i="14"/>
  <c r="AL230" i="14"/>
  <c r="AK230" i="14"/>
  <c r="AJ230" i="14"/>
  <c r="H230" i="14"/>
  <c r="G230" i="14"/>
  <c r="A230" i="14"/>
  <c r="AL229" i="14"/>
  <c r="AK229" i="14"/>
  <c r="AJ229" i="14"/>
  <c r="H229" i="14"/>
  <c r="G229" i="14"/>
  <c r="A229" i="14"/>
  <c r="AL228" i="14"/>
  <c r="AK228" i="14"/>
  <c r="AJ228" i="14"/>
  <c r="H228" i="14"/>
  <c r="G228" i="14"/>
  <c r="A228" i="14"/>
  <c r="AL227" i="14"/>
  <c r="AK227" i="14"/>
  <c r="AJ227" i="14"/>
  <c r="H227" i="14"/>
  <c r="G227" i="14"/>
  <c r="A227" i="14"/>
  <c r="AL226" i="14"/>
  <c r="AK226" i="14"/>
  <c r="AJ226" i="14"/>
  <c r="H226" i="14"/>
  <c r="G226" i="14"/>
  <c r="A226" i="14"/>
  <c r="AL225" i="14"/>
  <c r="AK225" i="14"/>
  <c r="AJ225" i="14"/>
  <c r="H225" i="14"/>
  <c r="G225" i="14"/>
  <c r="A225" i="14"/>
  <c r="AL224" i="14"/>
  <c r="AK224" i="14"/>
  <c r="AJ224" i="14"/>
  <c r="H224" i="14"/>
  <c r="G224" i="14"/>
  <c r="A224" i="14"/>
  <c r="AL223" i="14"/>
  <c r="AK223" i="14"/>
  <c r="AJ223" i="14"/>
  <c r="H223" i="14"/>
  <c r="G223" i="14"/>
  <c r="A223" i="14"/>
  <c r="AL222" i="14"/>
  <c r="AK222" i="14"/>
  <c r="AJ222" i="14"/>
  <c r="H222" i="14"/>
  <c r="G222" i="14"/>
  <c r="A222" i="14"/>
  <c r="AL221" i="14"/>
  <c r="AK221" i="14"/>
  <c r="AJ221" i="14"/>
  <c r="H221" i="14"/>
  <c r="G221" i="14"/>
  <c r="A221" i="14"/>
  <c r="AL220" i="14"/>
  <c r="AK220" i="14"/>
  <c r="AJ220" i="14"/>
  <c r="H220" i="14"/>
  <c r="G220" i="14"/>
  <c r="A220" i="14"/>
  <c r="AL219" i="14"/>
  <c r="AK219" i="14"/>
  <c r="AJ219" i="14"/>
  <c r="H219" i="14"/>
  <c r="G219" i="14"/>
  <c r="A219" i="14"/>
  <c r="AL218" i="14"/>
  <c r="AK218" i="14"/>
  <c r="AJ218" i="14"/>
  <c r="H218" i="14"/>
  <c r="G218" i="14"/>
  <c r="A218" i="14"/>
  <c r="AL217" i="14"/>
  <c r="AK217" i="14"/>
  <c r="AJ217" i="14"/>
  <c r="H217" i="14"/>
  <c r="G217" i="14"/>
  <c r="A217" i="14"/>
  <c r="AL216" i="14"/>
  <c r="AK216" i="14"/>
  <c r="AJ216" i="14"/>
  <c r="H216" i="14"/>
  <c r="G216" i="14"/>
  <c r="A216" i="14"/>
  <c r="AL215" i="14"/>
  <c r="AK215" i="14"/>
  <c r="AJ215" i="14"/>
  <c r="H215" i="14"/>
  <c r="G215" i="14"/>
  <c r="A215" i="14"/>
  <c r="AL214" i="14"/>
  <c r="AK214" i="14"/>
  <c r="AJ214" i="14"/>
  <c r="H214" i="14"/>
  <c r="G214" i="14"/>
  <c r="A214" i="14"/>
  <c r="AL213" i="14"/>
  <c r="AK213" i="14"/>
  <c r="AJ213" i="14"/>
  <c r="H213" i="14"/>
  <c r="G213" i="14"/>
  <c r="A213" i="14"/>
  <c r="AL212" i="14"/>
  <c r="AK212" i="14"/>
  <c r="AJ212" i="14"/>
  <c r="H212" i="14"/>
  <c r="G212" i="14"/>
  <c r="A212" i="14"/>
  <c r="AL211" i="14"/>
  <c r="AK211" i="14"/>
  <c r="AJ211" i="14"/>
  <c r="H211" i="14"/>
  <c r="G211" i="14"/>
  <c r="A211" i="14"/>
  <c r="AL210" i="14"/>
  <c r="AK210" i="14"/>
  <c r="AJ210" i="14"/>
  <c r="H210" i="14"/>
  <c r="G210" i="14"/>
  <c r="A210" i="14"/>
  <c r="AL209" i="14"/>
  <c r="AK209" i="14"/>
  <c r="AJ209" i="14"/>
  <c r="H209" i="14"/>
  <c r="G209" i="14"/>
  <c r="A209" i="14"/>
  <c r="AL208" i="14"/>
  <c r="AK208" i="14"/>
  <c r="AJ208" i="14"/>
  <c r="H208" i="14"/>
  <c r="G208" i="14"/>
  <c r="A208" i="14"/>
  <c r="AL207" i="14"/>
  <c r="AK207" i="14"/>
  <c r="AJ207" i="14"/>
  <c r="H207" i="14"/>
  <c r="G207" i="14"/>
  <c r="A207" i="14"/>
  <c r="AL206" i="14"/>
  <c r="AK206" i="14"/>
  <c r="AJ206" i="14"/>
  <c r="H206" i="14"/>
  <c r="G206" i="14"/>
  <c r="A206" i="14"/>
  <c r="AL205" i="14"/>
  <c r="AK205" i="14"/>
  <c r="AJ205" i="14"/>
  <c r="H205" i="14"/>
  <c r="G205" i="14"/>
  <c r="A205" i="14"/>
  <c r="AL204" i="14"/>
  <c r="AK204" i="14"/>
  <c r="AJ204" i="14"/>
  <c r="H204" i="14"/>
  <c r="G204" i="14"/>
  <c r="A204" i="14"/>
  <c r="AL203" i="14"/>
  <c r="AK203" i="14"/>
  <c r="AJ203" i="14"/>
  <c r="H203" i="14"/>
  <c r="G203" i="14"/>
  <c r="A203" i="14"/>
  <c r="AL202" i="14"/>
  <c r="AK202" i="14"/>
  <c r="AJ202" i="14"/>
  <c r="H202" i="14"/>
  <c r="G202" i="14"/>
  <c r="A202" i="14"/>
  <c r="AL201" i="14"/>
  <c r="AK201" i="14"/>
  <c r="AJ201" i="14"/>
  <c r="H201" i="14"/>
  <c r="G201" i="14"/>
  <c r="A201" i="14"/>
  <c r="AL200" i="14"/>
  <c r="AK200" i="14"/>
  <c r="AJ200" i="14"/>
  <c r="H200" i="14"/>
  <c r="G200" i="14"/>
  <c r="A200" i="14"/>
  <c r="AL199" i="14"/>
  <c r="AK199" i="14"/>
  <c r="AJ199" i="14"/>
  <c r="H199" i="14"/>
  <c r="G199" i="14"/>
  <c r="A199" i="14"/>
  <c r="AL198" i="14"/>
  <c r="AK198" i="14"/>
  <c r="AJ198" i="14"/>
  <c r="H198" i="14"/>
  <c r="G198" i="14"/>
  <c r="A198" i="14"/>
  <c r="AL197" i="14"/>
  <c r="AK197" i="14"/>
  <c r="AJ197" i="14"/>
  <c r="H197" i="14"/>
  <c r="G197" i="14"/>
  <c r="A197" i="14"/>
  <c r="AL196" i="14"/>
  <c r="AK196" i="14"/>
  <c r="AJ196" i="14"/>
  <c r="H196" i="14"/>
  <c r="G196" i="14"/>
  <c r="A196" i="14"/>
  <c r="AL195" i="14"/>
  <c r="AK195" i="14"/>
  <c r="AJ195" i="14"/>
  <c r="H195" i="14"/>
  <c r="G195" i="14"/>
  <c r="A195" i="14"/>
  <c r="AL194" i="14"/>
  <c r="AK194" i="14"/>
  <c r="AJ194" i="14"/>
  <c r="H194" i="14"/>
  <c r="G194" i="14"/>
  <c r="A194" i="14"/>
  <c r="AL193" i="14"/>
  <c r="AK193" i="14"/>
  <c r="AJ193" i="14"/>
  <c r="H193" i="14"/>
  <c r="G193" i="14"/>
  <c r="A193" i="14"/>
  <c r="AL192" i="14"/>
  <c r="AK192" i="14"/>
  <c r="AJ192" i="14"/>
  <c r="H192" i="14"/>
  <c r="G192" i="14"/>
  <c r="A192" i="14"/>
  <c r="AL191" i="14"/>
  <c r="AK191" i="14"/>
  <c r="AJ191" i="14"/>
  <c r="H191" i="14"/>
  <c r="G191" i="14"/>
  <c r="A191" i="14"/>
  <c r="AL190" i="14"/>
  <c r="AK190" i="14"/>
  <c r="AJ190" i="14"/>
  <c r="H190" i="14"/>
  <c r="G190" i="14"/>
  <c r="A190" i="14"/>
  <c r="AL189" i="14"/>
  <c r="AK189" i="14"/>
  <c r="AJ189" i="14"/>
  <c r="H189" i="14"/>
  <c r="G189" i="14"/>
  <c r="A189" i="14"/>
  <c r="AL188" i="14"/>
  <c r="AK188" i="14"/>
  <c r="AJ188" i="14"/>
  <c r="H188" i="14"/>
  <c r="G188" i="14"/>
  <c r="A188" i="14"/>
  <c r="AL187" i="14"/>
  <c r="AK187" i="14"/>
  <c r="AJ187" i="14"/>
  <c r="H187" i="14"/>
  <c r="G187" i="14"/>
  <c r="A187" i="14"/>
  <c r="AL186" i="14"/>
  <c r="AK186" i="14"/>
  <c r="AJ186" i="14"/>
  <c r="H186" i="14"/>
  <c r="G186" i="14"/>
  <c r="A186" i="14"/>
  <c r="AL185" i="14"/>
  <c r="AK185" i="14"/>
  <c r="AJ185" i="14"/>
  <c r="H185" i="14"/>
  <c r="G185" i="14"/>
  <c r="A185" i="14"/>
  <c r="AL184" i="14"/>
  <c r="AK184" i="14"/>
  <c r="AJ184" i="14"/>
  <c r="H184" i="14"/>
  <c r="G184" i="14"/>
  <c r="A184" i="14"/>
  <c r="AL183" i="14"/>
  <c r="AK183" i="14"/>
  <c r="AJ183" i="14"/>
  <c r="H183" i="14"/>
  <c r="G183" i="14"/>
  <c r="A183" i="14"/>
  <c r="AL182" i="14"/>
  <c r="AK182" i="14"/>
  <c r="AJ182" i="14"/>
  <c r="H182" i="14"/>
  <c r="G182" i="14"/>
  <c r="A182" i="14"/>
  <c r="AL181" i="14"/>
  <c r="AK181" i="14"/>
  <c r="AJ181" i="14"/>
  <c r="H181" i="14"/>
  <c r="G181" i="14"/>
  <c r="A181" i="14"/>
  <c r="AL180" i="14"/>
  <c r="AK180" i="14"/>
  <c r="AJ180" i="14"/>
  <c r="H180" i="14"/>
  <c r="G180" i="14"/>
  <c r="A180" i="14"/>
  <c r="AL179" i="14"/>
  <c r="AK179" i="14"/>
  <c r="AJ179" i="14"/>
  <c r="H179" i="14"/>
  <c r="G179" i="14"/>
  <c r="A179" i="14"/>
  <c r="AL178" i="14"/>
  <c r="AK178" i="14"/>
  <c r="AJ178" i="14"/>
  <c r="H178" i="14"/>
  <c r="G178" i="14"/>
  <c r="A178" i="14"/>
  <c r="AL177" i="14"/>
  <c r="AK177" i="14"/>
  <c r="AJ177" i="14"/>
  <c r="H177" i="14"/>
  <c r="G177" i="14"/>
  <c r="A177" i="14"/>
  <c r="AL176" i="14"/>
  <c r="AK176" i="14"/>
  <c r="AJ176" i="14"/>
  <c r="H176" i="14"/>
  <c r="G176" i="14"/>
  <c r="A176" i="14"/>
  <c r="AL175" i="14"/>
  <c r="AK175" i="14"/>
  <c r="AJ175" i="14"/>
  <c r="H175" i="14"/>
  <c r="G175" i="14"/>
  <c r="A175" i="14"/>
  <c r="AL174" i="14"/>
  <c r="AK174" i="14"/>
  <c r="AJ174" i="14"/>
  <c r="H174" i="14"/>
  <c r="G174" i="14"/>
  <c r="A174" i="14"/>
  <c r="H13" i="14"/>
  <c r="C7" i="14"/>
  <c r="C5" i="14"/>
  <c r="C3" i="14"/>
  <c r="AK1" i="14"/>
  <c r="AJ1" i="14"/>
  <c r="AI1" i="14"/>
  <c r="AH1" i="14"/>
  <c r="AG1" i="14"/>
  <c r="AF1" i="14"/>
  <c r="AE1" i="14"/>
  <c r="AD1" i="14"/>
  <c r="AC1" i="14"/>
  <c r="AB1" i="14"/>
  <c r="AA1" i="14"/>
  <c r="Z1" i="14"/>
  <c r="Y1" i="14"/>
  <c r="X1" i="14"/>
  <c r="W1" i="14"/>
  <c r="V1" i="14"/>
  <c r="U1" i="14"/>
  <c r="T1" i="14"/>
  <c r="S1" i="14"/>
  <c r="R1" i="14"/>
  <c r="Q1" i="14"/>
  <c r="P1" i="14"/>
  <c r="O1" i="14"/>
  <c r="N1" i="14"/>
  <c r="M1" i="14"/>
  <c r="L1" i="14"/>
  <c r="K1" i="14"/>
  <c r="J1" i="14"/>
  <c r="I1" i="14"/>
  <c r="H1" i="14"/>
  <c r="G1" i="14"/>
  <c r="F1" i="14"/>
  <c r="E1" i="14"/>
  <c r="D1" i="14"/>
  <c r="C1" i="14"/>
  <c r="B1" i="14"/>
  <c r="AL258" i="13"/>
  <c r="AK258" i="13"/>
  <c r="AJ258" i="13"/>
  <c r="H258" i="13"/>
  <c r="G258" i="13"/>
  <c r="A258" i="13"/>
  <c r="AL257" i="13"/>
  <c r="AK257" i="13"/>
  <c r="AJ257" i="13"/>
  <c r="H257" i="13"/>
  <c r="G257" i="13"/>
  <c r="A257" i="13"/>
  <c r="AL256" i="13"/>
  <c r="AK256" i="13"/>
  <c r="AJ256" i="13"/>
  <c r="H256" i="13"/>
  <c r="G256" i="13"/>
  <c r="A256" i="13"/>
  <c r="AL255" i="13"/>
  <c r="AK255" i="13"/>
  <c r="AJ255" i="13"/>
  <c r="H255" i="13"/>
  <c r="G255" i="13"/>
  <c r="A255" i="13"/>
  <c r="AL254" i="13"/>
  <c r="AK254" i="13"/>
  <c r="AJ254" i="13"/>
  <c r="H254" i="13"/>
  <c r="G254" i="13"/>
  <c r="A254" i="13"/>
  <c r="AL253" i="13"/>
  <c r="AK253" i="13"/>
  <c r="AJ253" i="13"/>
  <c r="H253" i="13"/>
  <c r="G253" i="13"/>
  <c r="A253" i="13"/>
  <c r="AL252" i="13"/>
  <c r="AK252" i="13"/>
  <c r="AJ252" i="13"/>
  <c r="H252" i="13"/>
  <c r="G252" i="13"/>
  <c r="A252" i="13"/>
  <c r="AL251" i="13"/>
  <c r="AK251" i="13"/>
  <c r="AJ251" i="13"/>
  <c r="H251" i="13"/>
  <c r="G251" i="13"/>
  <c r="A251" i="13"/>
  <c r="AL250" i="13"/>
  <c r="AK250" i="13"/>
  <c r="AJ250" i="13"/>
  <c r="H250" i="13"/>
  <c r="G250" i="13"/>
  <c r="A250" i="13"/>
  <c r="AL249" i="13"/>
  <c r="AK249" i="13"/>
  <c r="AJ249" i="13"/>
  <c r="H249" i="13"/>
  <c r="G249" i="13"/>
  <c r="A249" i="13"/>
  <c r="AL248" i="13"/>
  <c r="AK248" i="13"/>
  <c r="AJ248" i="13"/>
  <c r="H248" i="13"/>
  <c r="G248" i="13"/>
  <c r="A248" i="13"/>
  <c r="AL247" i="13"/>
  <c r="AK247" i="13"/>
  <c r="AJ247" i="13"/>
  <c r="H247" i="13"/>
  <c r="G247" i="13"/>
  <c r="A247" i="13"/>
  <c r="AL246" i="13"/>
  <c r="AK246" i="13"/>
  <c r="AJ246" i="13"/>
  <c r="H246" i="13"/>
  <c r="G246" i="13"/>
  <c r="A246" i="13"/>
  <c r="AL245" i="13"/>
  <c r="AK245" i="13"/>
  <c r="AJ245" i="13"/>
  <c r="H245" i="13"/>
  <c r="G245" i="13"/>
  <c r="A245" i="13"/>
  <c r="AL244" i="13"/>
  <c r="AK244" i="13"/>
  <c r="AJ244" i="13"/>
  <c r="H244" i="13"/>
  <c r="G244" i="13"/>
  <c r="A244" i="13"/>
  <c r="AL243" i="13"/>
  <c r="AK243" i="13"/>
  <c r="AJ243" i="13"/>
  <c r="H243" i="13"/>
  <c r="G243" i="13"/>
  <c r="A243" i="13"/>
  <c r="AL242" i="13"/>
  <c r="AK242" i="13"/>
  <c r="AJ242" i="13"/>
  <c r="H242" i="13"/>
  <c r="G242" i="13"/>
  <c r="A242" i="13"/>
  <c r="AL241" i="13"/>
  <c r="AK241" i="13"/>
  <c r="AJ241" i="13"/>
  <c r="H241" i="13"/>
  <c r="G241" i="13"/>
  <c r="A241" i="13"/>
  <c r="AL240" i="13"/>
  <c r="AK240" i="13"/>
  <c r="AJ240" i="13"/>
  <c r="H240" i="13"/>
  <c r="G240" i="13"/>
  <c r="A240" i="13"/>
  <c r="AL239" i="13"/>
  <c r="AK239" i="13"/>
  <c r="AJ239" i="13"/>
  <c r="H239" i="13"/>
  <c r="G239" i="13"/>
  <c r="A239" i="13"/>
  <c r="AL238" i="13"/>
  <c r="AK238" i="13"/>
  <c r="AJ238" i="13"/>
  <c r="H238" i="13"/>
  <c r="G238" i="13"/>
  <c r="A238" i="13"/>
  <c r="AL237" i="13"/>
  <c r="AK237" i="13"/>
  <c r="AJ237" i="13"/>
  <c r="H237" i="13"/>
  <c r="G237" i="13"/>
  <c r="A237" i="13"/>
  <c r="AL236" i="13"/>
  <c r="AK236" i="13"/>
  <c r="AJ236" i="13"/>
  <c r="H236" i="13"/>
  <c r="G236" i="13"/>
  <c r="A236" i="13"/>
  <c r="AL235" i="13"/>
  <c r="AK235" i="13"/>
  <c r="AJ235" i="13"/>
  <c r="H235" i="13"/>
  <c r="G235" i="13"/>
  <c r="A235" i="13"/>
  <c r="AL234" i="13"/>
  <c r="AK234" i="13"/>
  <c r="AJ234" i="13"/>
  <c r="H234" i="13"/>
  <c r="G234" i="13"/>
  <c r="A234" i="13"/>
  <c r="AL233" i="13"/>
  <c r="AK233" i="13"/>
  <c r="AJ233" i="13"/>
  <c r="H233" i="13"/>
  <c r="G233" i="13"/>
  <c r="A233" i="13"/>
  <c r="AL232" i="13"/>
  <c r="AK232" i="13"/>
  <c r="AJ232" i="13"/>
  <c r="H232" i="13"/>
  <c r="G232" i="13"/>
  <c r="A232" i="13"/>
  <c r="AL231" i="13"/>
  <c r="AK231" i="13"/>
  <c r="AJ231" i="13"/>
  <c r="H231" i="13"/>
  <c r="G231" i="13"/>
  <c r="A231" i="13"/>
  <c r="AL230" i="13"/>
  <c r="AK230" i="13"/>
  <c r="AJ230" i="13"/>
  <c r="H230" i="13"/>
  <c r="G230" i="13"/>
  <c r="A230" i="13"/>
  <c r="AL229" i="13"/>
  <c r="AK229" i="13"/>
  <c r="AJ229" i="13"/>
  <c r="H229" i="13"/>
  <c r="G229" i="13"/>
  <c r="A229" i="13"/>
  <c r="AL228" i="13"/>
  <c r="AK228" i="13"/>
  <c r="AJ228" i="13"/>
  <c r="H228" i="13"/>
  <c r="G228" i="13"/>
  <c r="A228" i="13"/>
  <c r="AL227" i="13"/>
  <c r="AK227" i="13"/>
  <c r="AJ227" i="13"/>
  <c r="H227" i="13"/>
  <c r="G227" i="13"/>
  <c r="A227" i="13"/>
  <c r="AL226" i="13"/>
  <c r="AK226" i="13"/>
  <c r="AJ226" i="13"/>
  <c r="H226" i="13"/>
  <c r="G226" i="13"/>
  <c r="A226" i="13"/>
  <c r="AL225" i="13"/>
  <c r="AK225" i="13"/>
  <c r="AJ225" i="13"/>
  <c r="H225" i="13"/>
  <c r="G225" i="13"/>
  <c r="A225" i="13"/>
  <c r="AL224" i="13"/>
  <c r="AK224" i="13"/>
  <c r="AJ224" i="13"/>
  <c r="H224" i="13"/>
  <c r="G224" i="13"/>
  <c r="A224" i="13"/>
  <c r="AL223" i="13"/>
  <c r="AK223" i="13"/>
  <c r="AJ223" i="13"/>
  <c r="H223" i="13"/>
  <c r="G223" i="13"/>
  <c r="A223" i="13"/>
  <c r="AL222" i="13"/>
  <c r="AK222" i="13"/>
  <c r="AJ222" i="13"/>
  <c r="H222" i="13"/>
  <c r="G222" i="13"/>
  <c r="A222" i="13"/>
  <c r="AL221" i="13"/>
  <c r="AK221" i="13"/>
  <c r="AJ221" i="13"/>
  <c r="H221" i="13"/>
  <c r="G221" i="13"/>
  <c r="A221" i="13"/>
  <c r="AL220" i="13"/>
  <c r="AK220" i="13"/>
  <c r="AJ220" i="13"/>
  <c r="H220" i="13"/>
  <c r="G220" i="13"/>
  <c r="A220" i="13"/>
  <c r="AL219" i="13"/>
  <c r="AK219" i="13"/>
  <c r="AJ219" i="13"/>
  <c r="H219" i="13"/>
  <c r="G219" i="13"/>
  <c r="A219" i="13"/>
  <c r="AL218" i="13"/>
  <c r="AK218" i="13"/>
  <c r="AJ218" i="13"/>
  <c r="H218" i="13"/>
  <c r="G218" i="13"/>
  <c r="A218" i="13"/>
  <c r="AL217" i="13"/>
  <c r="AK217" i="13"/>
  <c r="AJ217" i="13"/>
  <c r="H217" i="13"/>
  <c r="G217" i="13"/>
  <c r="A217" i="13"/>
  <c r="AL216" i="13"/>
  <c r="AK216" i="13"/>
  <c r="AJ216" i="13"/>
  <c r="H216" i="13"/>
  <c r="G216" i="13"/>
  <c r="A216" i="13"/>
  <c r="AL215" i="13"/>
  <c r="AK215" i="13"/>
  <c r="AJ215" i="13"/>
  <c r="H215" i="13"/>
  <c r="G215" i="13"/>
  <c r="A215" i="13"/>
  <c r="AL214" i="13"/>
  <c r="AK214" i="13"/>
  <c r="AJ214" i="13"/>
  <c r="H214" i="13"/>
  <c r="G214" i="13"/>
  <c r="A214" i="13"/>
  <c r="AL213" i="13"/>
  <c r="AK213" i="13"/>
  <c r="AJ213" i="13"/>
  <c r="H213" i="13"/>
  <c r="G213" i="13"/>
  <c r="A213" i="13"/>
  <c r="AL212" i="13"/>
  <c r="AK212" i="13"/>
  <c r="AJ212" i="13"/>
  <c r="H212" i="13"/>
  <c r="G212" i="13"/>
  <c r="A212" i="13"/>
  <c r="AL211" i="13"/>
  <c r="AK211" i="13"/>
  <c r="AJ211" i="13"/>
  <c r="H211" i="13"/>
  <c r="G211" i="13"/>
  <c r="A211" i="13"/>
  <c r="AL210" i="13"/>
  <c r="AK210" i="13"/>
  <c r="AJ210" i="13"/>
  <c r="H210" i="13"/>
  <c r="G210" i="13"/>
  <c r="A210" i="13"/>
  <c r="AL209" i="13"/>
  <c r="AK209" i="13"/>
  <c r="AJ209" i="13"/>
  <c r="H209" i="13"/>
  <c r="G209" i="13"/>
  <c r="A209" i="13"/>
  <c r="AL208" i="13"/>
  <c r="AK208" i="13"/>
  <c r="AJ208" i="13"/>
  <c r="H208" i="13"/>
  <c r="G208" i="13"/>
  <c r="A208" i="13"/>
  <c r="AL207" i="13"/>
  <c r="AK207" i="13"/>
  <c r="AJ207" i="13"/>
  <c r="H207" i="13"/>
  <c r="G207" i="13"/>
  <c r="A207" i="13"/>
  <c r="AL206" i="13"/>
  <c r="AK206" i="13"/>
  <c r="AJ206" i="13"/>
  <c r="H206" i="13"/>
  <c r="G206" i="13"/>
  <c r="A206" i="13"/>
  <c r="AL205" i="13"/>
  <c r="AK205" i="13"/>
  <c r="AJ205" i="13"/>
  <c r="H205" i="13"/>
  <c r="G205" i="13"/>
  <c r="A205" i="13"/>
  <c r="AL204" i="13"/>
  <c r="AK204" i="13"/>
  <c r="AJ204" i="13"/>
  <c r="H204" i="13"/>
  <c r="G204" i="13"/>
  <c r="A204" i="13"/>
  <c r="AL203" i="13"/>
  <c r="AK203" i="13"/>
  <c r="AJ203" i="13"/>
  <c r="H203" i="13"/>
  <c r="G203" i="13"/>
  <c r="A203" i="13"/>
  <c r="AL202" i="13"/>
  <c r="AK202" i="13"/>
  <c r="AJ202" i="13"/>
  <c r="H202" i="13"/>
  <c r="G202" i="13"/>
  <c r="A202" i="13"/>
  <c r="AL201" i="13"/>
  <c r="AK201" i="13"/>
  <c r="AJ201" i="13"/>
  <c r="H201" i="13"/>
  <c r="G201" i="13"/>
  <c r="A201" i="13"/>
  <c r="AL200" i="13"/>
  <c r="AK200" i="13"/>
  <c r="AJ200" i="13"/>
  <c r="H200" i="13"/>
  <c r="G200" i="13"/>
  <c r="A200" i="13"/>
  <c r="AL199" i="13"/>
  <c r="AK199" i="13"/>
  <c r="AJ199" i="13"/>
  <c r="H199" i="13"/>
  <c r="G199" i="13"/>
  <c r="A199" i="13"/>
  <c r="AL198" i="13"/>
  <c r="AK198" i="13"/>
  <c r="AJ198" i="13"/>
  <c r="H198" i="13"/>
  <c r="G198" i="13"/>
  <c r="A198" i="13"/>
  <c r="AL197" i="13"/>
  <c r="AK197" i="13"/>
  <c r="AJ197" i="13"/>
  <c r="H197" i="13"/>
  <c r="G197" i="13"/>
  <c r="A197" i="13"/>
  <c r="AL196" i="13"/>
  <c r="AK196" i="13"/>
  <c r="AJ196" i="13"/>
  <c r="H196" i="13"/>
  <c r="G196" i="13"/>
  <c r="A196" i="13"/>
  <c r="AL195" i="13"/>
  <c r="AK195" i="13"/>
  <c r="AJ195" i="13"/>
  <c r="H195" i="13"/>
  <c r="G195" i="13"/>
  <c r="A195" i="13"/>
  <c r="AL194" i="13"/>
  <c r="AK194" i="13"/>
  <c r="AJ194" i="13"/>
  <c r="H194" i="13"/>
  <c r="G194" i="13"/>
  <c r="A194" i="13"/>
  <c r="AL193" i="13"/>
  <c r="AK193" i="13"/>
  <c r="AJ193" i="13"/>
  <c r="H193" i="13"/>
  <c r="G193" i="13"/>
  <c r="A193" i="13"/>
  <c r="AL192" i="13"/>
  <c r="AK192" i="13"/>
  <c r="AJ192" i="13"/>
  <c r="H192" i="13"/>
  <c r="G192" i="13"/>
  <c r="A192" i="13"/>
  <c r="AL191" i="13"/>
  <c r="AK191" i="13"/>
  <c r="AJ191" i="13"/>
  <c r="H191" i="13"/>
  <c r="G191" i="13"/>
  <c r="A191" i="13"/>
  <c r="AL190" i="13"/>
  <c r="AK190" i="13"/>
  <c r="AJ190" i="13"/>
  <c r="H190" i="13"/>
  <c r="G190" i="13"/>
  <c r="A190" i="13"/>
  <c r="AL189" i="13"/>
  <c r="AK189" i="13"/>
  <c r="AJ189" i="13"/>
  <c r="H189" i="13"/>
  <c r="G189" i="13"/>
  <c r="A189" i="13"/>
  <c r="AL188" i="13"/>
  <c r="AK188" i="13"/>
  <c r="AJ188" i="13"/>
  <c r="H188" i="13"/>
  <c r="G188" i="13"/>
  <c r="A188" i="13"/>
  <c r="AL187" i="13"/>
  <c r="AK187" i="13"/>
  <c r="AJ187" i="13"/>
  <c r="H187" i="13"/>
  <c r="G187" i="13"/>
  <c r="A187" i="13"/>
  <c r="AL186" i="13"/>
  <c r="AK186" i="13"/>
  <c r="AJ186" i="13"/>
  <c r="H186" i="13"/>
  <c r="G186" i="13"/>
  <c r="A186" i="13"/>
  <c r="AL185" i="13"/>
  <c r="AK185" i="13"/>
  <c r="AJ185" i="13"/>
  <c r="H185" i="13"/>
  <c r="G185" i="13"/>
  <c r="A185" i="13"/>
  <c r="AL184" i="13"/>
  <c r="AK184" i="13"/>
  <c r="AJ184" i="13"/>
  <c r="H184" i="13"/>
  <c r="G184" i="13"/>
  <c r="A184" i="13"/>
  <c r="AL183" i="13"/>
  <c r="AK183" i="13"/>
  <c r="AJ183" i="13"/>
  <c r="H183" i="13"/>
  <c r="G183" i="13"/>
  <c r="A183" i="13"/>
  <c r="AL182" i="13"/>
  <c r="AK182" i="13"/>
  <c r="AJ182" i="13"/>
  <c r="H182" i="13"/>
  <c r="G182" i="13"/>
  <c r="A182" i="13"/>
  <c r="AL181" i="13"/>
  <c r="AK181" i="13"/>
  <c r="AJ181" i="13"/>
  <c r="H181" i="13"/>
  <c r="G181" i="13"/>
  <c r="A181" i="13"/>
  <c r="AL180" i="13"/>
  <c r="AK180" i="13"/>
  <c r="AJ180" i="13"/>
  <c r="H180" i="13"/>
  <c r="G180" i="13"/>
  <c r="A180" i="13"/>
  <c r="AL179" i="13"/>
  <c r="AK179" i="13"/>
  <c r="AJ179" i="13"/>
  <c r="H179" i="13"/>
  <c r="G179" i="13"/>
  <c r="A179" i="13"/>
  <c r="AL178" i="13"/>
  <c r="AK178" i="13"/>
  <c r="AJ178" i="13"/>
  <c r="H178" i="13"/>
  <c r="G178" i="13"/>
  <c r="A178" i="13"/>
  <c r="AL177" i="13"/>
  <c r="AK177" i="13"/>
  <c r="AJ177" i="13"/>
  <c r="H177" i="13"/>
  <c r="G177" i="13"/>
  <c r="A177" i="13"/>
  <c r="AL176" i="13"/>
  <c r="AK176" i="13"/>
  <c r="AJ176" i="13"/>
  <c r="H176" i="13"/>
  <c r="G176" i="13"/>
  <c r="A176" i="13"/>
  <c r="AL175" i="13"/>
  <c r="AK175" i="13"/>
  <c r="AJ175" i="13"/>
  <c r="H175" i="13"/>
  <c r="G175" i="13"/>
  <c r="A175" i="13"/>
  <c r="AL174" i="13"/>
  <c r="AK174" i="13"/>
  <c r="AJ174" i="13"/>
  <c r="H174" i="13"/>
  <c r="G174" i="13"/>
  <c r="A174" i="13"/>
  <c r="H13" i="13"/>
  <c r="C7" i="13"/>
  <c r="C5" i="13"/>
  <c r="C3" i="13"/>
  <c r="AK1" i="13"/>
  <c r="AJ1" i="13"/>
  <c r="AI1" i="13"/>
  <c r="AH1" i="13"/>
  <c r="AG1" i="13"/>
  <c r="AF1" i="13"/>
  <c r="AE1" i="13"/>
  <c r="AD1" i="13"/>
  <c r="AC1" i="13"/>
  <c r="AB1" i="13"/>
  <c r="AA1" i="13"/>
  <c r="Z1" i="13"/>
  <c r="Y1" i="13"/>
  <c r="X1" i="13"/>
  <c r="W1" i="13"/>
  <c r="V1" i="13"/>
  <c r="U1" i="13"/>
  <c r="T1" i="13"/>
  <c r="S1" i="13"/>
  <c r="R1" i="13"/>
  <c r="Q1" i="13"/>
  <c r="P1" i="13"/>
  <c r="O1" i="13"/>
  <c r="N1" i="13"/>
  <c r="M1" i="13"/>
  <c r="L1" i="13"/>
  <c r="K1" i="13"/>
  <c r="J1" i="13"/>
  <c r="I1" i="13"/>
  <c r="H1" i="13"/>
  <c r="G1" i="13"/>
  <c r="F1" i="13"/>
  <c r="E1" i="13"/>
  <c r="D1" i="13"/>
  <c r="C1" i="13"/>
  <c r="B1" i="13"/>
  <c r="AL258" i="12"/>
  <c r="AK258" i="12"/>
  <c r="AJ258" i="12"/>
  <c r="H258" i="12"/>
  <c r="G258" i="12"/>
  <c r="A258" i="12"/>
  <c r="AL257" i="12"/>
  <c r="AK257" i="12"/>
  <c r="AJ257" i="12"/>
  <c r="H257" i="12"/>
  <c r="G257" i="12"/>
  <c r="A257" i="12"/>
  <c r="AL256" i="12"/>
  <c r="AK256" i="12"/>
  <c r="AJ256" i="12"/>
  <c r="H256" i="12"/>
  <c r="G256" i="12"/>
  <c r="A256" i="12"/>
  <c r="AL255" i="12"/>
  <c r="AK255" i="12"/>
  <c r="AJ255" i="12"/>
  <c r="H255" i="12"/>
  <c r="G255" i="12"/>
  <c r="A255" i="12"/>
  <c r="AL254" i="12"/>
  <c r="AK254" i="12"/>
  <c r="AJ254" i="12"/>
  <c r="H254" i="12"/>
  <c r="G254" i="12"/>
  <c r="A254" i="12"/>
  <c r="AL253" i="12"/>
  <c r="AK253" i="12"/>
  <c r="AJ253" i="12"/>
  <c r="H253" i="12"/>
  <c r="G253" i="12"/>
  <c r="A253" i="12"/>
  <c r="AL252" i="12"/>
  <c r="AK252" i="12"/>
  <c r="AJ252" i="12"/>
  <c r="H252" i="12"/>
  <c r="G252" i="12"/>
  <c r="A252" i="12"/>
  <c r="AL251" i="12"/>
  <c r="AK251" i="12"/>
  <c r="AJ251" i="12"/>
  <c r="H251" i="12"/>
  <c r="G251" i="12"/>
  <c r="A251" i="12"/>
  <c r="AL250" i="12"/>
  <c r="AK250" i="12"/>
  <c r="AJ250" i="12"/>
  <c r="H250" i="12"/>
  <c r="G250" i="12"/>
  <c r="A250" i="12"/>
  <c r="AL249" i="12"/>
  <c r="AK249" i="12"/>
  <c r="AJ249" i="12"/>
  <c r="H249" i="12"/>
  <c r="G249" i="12"/>
  <c r="A249" i="12"/>
  <c r="AL248" i="12"/>
  <c r="AK248" i="12"/>
  <c r="AJ248" i="12"/>
  <c r="H248" i="12"/>
  <c r="G248" i="12"/>
  <c r="A248" i="12"/>
  <c r="AL247" i="12"/>
  <c r="AK247" i="12"/>
  <c r="AJ247" i="12"/>
  <c r="H247" i="12"/>
  <c r="G247" i="12"/>
  <c r="A247" i="12"/>
  <c r="AL246" i="12"/>
  <c r="AK246" i="12"/>
  <c r="AJ246" i="12"/>
  <c r="H246" i="12"/>
  <c r="G246" i="12"/>
  <c r="A246" i="12"/>
  <c r="AL245" i="12"/>
  <c r="AK245" i="12"/>
  <c r="AJ245" i="12"/>
  <c r="H245" i="12"/>
  <c r="G245" i="12"/>
  <c r="A245" i="12"/>
  <c r="AL244" i="12"/>
  <c r="AK244" i="12"/>
  <c r="AJ244" i="12"/>
  <c r="H244" i="12"/>
  <c r="G244" i="12"/>
  <c r="A244" i="12"/>
  <c r="AL243" i="12"/>
  <c r="AK243" i="12"/>
  <c r="AJ243" i="12"/>
  <c r="H243" i="12"/>
  <c r="G243" i="12"/>
  <c r="A243" i="12"/>
  <c r="AL242" i="12"/>
  <c r="AK242" i="12"/>
  <c r="AJ242" i="12"/>
  <c r="H242" i="12"/>
  <c r="G242" i="12"/>
  <c r="A242" i="12"/>
  <c r="AL241" i="12"/>
  <c r="AK241" i="12"/>
  <c r="AJ241" i="12"/>
  <c r="H241" i="12"/>
  <c r="G241" i="12"/>
  <c r="A241" i="12"/>
  <c r="AL240" i="12"/>
  <c r="AK240" i="12"/>
  <c r="AJ240" i="12"/>
  <c r="H240" i="12"/>
  <c r="G240" i="12"/>
  <c r="A240" i="12"/>
  <c r="AL239" i="12"/>
  <c r="AK239" i="12"/>
  <c r="AJ239" i="12"/>
  <c r="H239" i="12"/>
  <c r="G239" i="12"/>
  <c r="A239" i="12"/>
  <c r="AL238" i="12"/>
  <c r="AK238" i="12"/>
  <c r="AJ238" i="12"/>
  <c r="H238" i="12"/>
  <c r="G238" i="12"/>
  <c r="A238" i="12"/>
  <c r="AL237" i="12"/>
  <c r="AK237" i="12"/>
  <c r="AJ237" i="12"/>
  <c r="H237" i="12"/>
  <c r="G237" i="12"/>
  <c r="A237" i="12"/>
  <c r="AL236" i="12"/>
  <c r="AK236" i="12"/>
  <c r="AJ236" i="12"/>
  <c r="H236" i="12"/>
  <c r="G236" i="12"/>
  <c r="A236" i="12"/>
  <c r="AL235" i="12"/>
  <c r="AK235" i="12"/>
  <c r="AJ235" i="12"/>
  <c r="H235" i="12"/>
  <c r="G235" i="12"/>
  <c r="A235" i="12"/>
  <c r="AL234" i="12"/>
  <c r="AK234" i="12"/>
  <c r="AJ234" i="12"/>
  <c r="H234" i="12"/>
  <c r="G234" i="12"/>
  <c r="A234" i="12"/>
  <c r="AL233" i="12"/>
  <c r="AK233" i="12"/>
  <c r="AJ233" i="12"/>
  <c r="H233" i="12"/>
  <c r="G233" i="12"/>
  <c r="A233" i="12"/>
  <c r="AL232" i="12"/>
  <c r="AK232" i="12"/>
  <c r="AJ232" i="12"/>
  <c r="H232" i="12"/>
  <c r="G232" i="12"/>
  <c r="A232" i="12"/>
  <c r="AL231" i="12"/>
  <c r="AK231" i="12"/>
  <c r="AJ231" i="12"/>
  <c r="H231" i="12"/>
  <c r="G231" i="12"/>
  <c r="A231" i="12"/>
  <c r="AL230" i="12"/>
  <c r="AK230" i="12"/>
  <c r="AJ230" i="12"/>
  <c r="H230" i="12"/>
  <c r="G230" i="12"/>
  <c r="A230" i="12"/>
  <c r="AL229" i="12"/>
  <c r="AK229" i="12"/>
  <c r="AJ229" i="12"/>
  <c r="H229" i="12"/>
  <c r="G229" i="12"/>
  <c r="A229" i="12"/>
  <c r="AL228" i="12"/>
  <c r="AK228" i="12"/>
  <c r="AJ228" i="12"/>
  <c r="H228" i="12"/>
  <c r="G228" i="12"/>
  <c r="A228" i="12"/>
  <c r="AL227" i="12"/>
  <c r="AK227" i="12"/>
  <c r="AJ227" i="12"/>
  <c r="H227" i="12"/>
  <c r="G227" i="12"/>
  <c r="A227" i="12"/>
  <c r="AL226" i="12"/>
  <c r="AK226" i="12"/>
  <c r="AJ226" i="12"/>
  <c r="H226" i="12"/>
  <c r="G226" i="12"/>
  <c r="A226" i="12"/>
  <c r="AL225" i="12"/>
  <c r="AK225" i="12"/>
  <c r="AJ225" i="12"/>
  <c r="H225" i="12"/>
  <c r="G225" i="12"/>
  <c r="A225" i="12"/>
  <c r="AL224" i="12"/>
  <c r="AK224" i="12"/>
  <c r="AJ224" i="12"/>
  <c r="H224" i="12"/>
  <c r="G224" i="12"/>
  <c r="A224" i="12"/>
  <c r="AL223" i="12"/>
  <c r="AK223" i="12"/>
  <c r="AJ223" i="12"/>
  <c r="H223" i="12"/>
  <c r="G223" i="12"/>
  <c r="A223" i="12"/>
  <c r="AL222" i="12"/>
  <c r="AK222" i="12"/>
  <c r="AJ222" i="12"/>
  <c r="H222" i="12"/>
  <c r="G222" i="12"/>
  <c r="A222" i="12"/>
  <c r="AL221" i="12"/>
  <c r="AK221" i="12"/>
  <c r="AJ221" i="12"/>
  <c r="H221" i="12"/>
  <c r="G221" i="12"/>
  <c r="A221" i="12"/>
  <c r="AL220" i="12"/>
  <c r="AK220" i="12"/>
  <c r="AJ220" i="12"/>
  <c r="H220" i="12"/>
  <c r="G220" i="12"/>
  <c r="A220" i="12"/>
  <c r="AL219" i="12"/>
  <c r="AK219" i="12"/>
  <c r="AJ219" i="12"/>
  <c r="H219" i="12"/>
  <c r="G219" i="12"/>
  <c r="A219" i="12"/>
  <c r="AL218" i="12"/>
  <c r="AK218" i="12"/>
  <c r="AJ218" i="12"/>
  <c r="H218" i="12"/>
  <c r="G218" i="12"/>
  <c r="A218" i="12"/>
  <c r="AL217" i="12"/>
  <c r="AK217" i="12"/>
  <c r="AJ217" i="12"/>
  <c r="H217" i="12"/>
  <c r="G217" i="12"/>
  <c r="A217" i="12"/>
  <c r="AL216" i="12"/>
  <c r="AK216" i="12"/>
  <c r="AJ216" i="12"/>
  <c r="H216" i="12"/>
  <c r="G216" i="12"/>
  <c r="A216" i="12"/>
  <c r="AL215" i="12"/>
  <c r="AK215" i="12"/>
  <c r="AJ215" i="12"/>
  <c r="H215" i="12"/>
  <c r="G215" i="12"/>
  <c r="A215" i="12"/>
  <c r="AL214" i="12"/>
  <c r="AK214" i="12"/>
  <c r="AJ214" i="12"/>
  <c r="H214" i="12"/>
  <c r="G214" i="12"/>
  <c r="A214" i="12"/>
  <c r="AL213" i="12"/>
  <c r="AK213" i="12"/>
  <c r="AJ213" i="12"/>
  <c r="H213" i="12"/>
  <c r="G213" i="12"/>
  <c r="A213" i="12"/>
  <c r="AL212" i="12"/>
  <c r="AK212" i="12"/>
  <c r="AJ212" i="12"/>
  <c r="H212" i="12"/>
  <c r="G212" i="12"/>
  <c r="A212" i="12"/>
  <c r="AL211" i="12"/>
  <c r="AK211" i="12"/>
  <c r="AJ211" i="12"/>
  <c r="H211" i="12"/>
  <c r="G211" i="12"/>
  <c r="A211" i="12"/>
  <c r="AL210" i="12"/>
  <c r="AK210" i="12"/>
  <c r="AJ210" i="12"/>
  <c r="H210" i="12"/>
  <c r="G210" i="12"/>
  <c r="A210" i="12"/>
  <c r="AL209" i="12"/>
  <c r="AK209" i="12"/>
  <c r="AJ209" i="12"/>
  <c r="H209" i="12"/>
  <c r="G209" i="12"/>
  <c r="A209" i="12"/>
  <c r="AL208" i="12"/>
  <c r="AK208" i="12"/>
  <c r="AJ208" i="12"/>
  <c r="H208" i="12"/>
  <c r="G208" i="12"/>
  <c r="A208" i="12"/>
  <c r="AL207" i="12"/>
  <c r="AK207" i="12"/>
  <c r="AJ207" i="12"/>
  <c r="H207" i="12"/>
  <c r="G207" i="12"/>
  <c r="A207" i="12"/>
  <c r="AL206" i="12"/>
  <c r="AK206" i="12"/>
  <c r="AJ206" i="12"/>
  <c r="H206" i="12"/>
  <c r="G206" i="12"/>
  <c r="A206" i="12"/>
  <c r="AL205" i="12"/>
  <c r="AK205" i="12"/>
  <c r="AJ205" i="12"/>
  <c r="H205" i="12"/>
  <c r="G205" i="12"/>
  <c r="A205" i="12"/>
  <c r="AL204" i="12"/>
  <c r="AK204" i="12"/>
  <c r="AJ204" i="12"/>
  <c r="H204" i="12"/>
  <c r="G204" i="12"/>
  <c r="A204" i="12"/>
  <c r="AL203" i="12"/>
  <c r="AK203" i="12"/>
  <c r="AJ203" i="12"/>
  <c r="H203" i="12"/>
  <c r="G203" i="12"/>
  <c r="A203" i="12"/>
  <c r="AL202" i="12"/>
  <c r="AK202" i="12"/>
  <c r="AJ202" i="12"/>
  <c r="H202" i="12"/>
  <c r="G202" i="12"/>
  <c r="A202" i="12"/>
  <c r="AL201" i="12"/>
  <c r="AK201" i="12"/>
  <c r="AJ201" i="12"/>
  <c r="H201" i="12"/>
  <c r="G201" i="12"/>
  <c r="A201" i="12"/>
  <c r="AL200" i="12"/>
  <c r="AK200" i="12"/>
  <c r="AJ200" i="12"/>
  <c r="H200" i="12"/>
  <c r="G200" i="12"/>
  <c r="A200" i="12"/>
  <c r="AL199" i="12"/>
  <c r="AK199" i="12"/>
  <c r="AJ199" i="12"/>
  <c r="H199" i="12"/>
  <c r="G199" i="12"/>
  <c r="A199" i="12"/>
  <c r="AL198" i="12"/>
  <c r="AK198" i="12"/>
  <c r="AJ198" i="12"/>
  <c r="H198" i="12"/>
  <c r="G198" i="12"/>
  <c r="A198" i="12"/>
  <c r="AL197" i="12"/>
  <c r="AK197" i="12"/>
  <c r="AJ197" i="12"/>
  <c r="H197" i="12"/>
  <c r="G197" i="12"/>
  <c r="A197" i="12"/>
  <c r="AL196" i="12"/>
  <c r="AK196" i="12"/>
  <c r="AJ196" i="12"/>
  <c r="H196" i="12"/>
  <c r="G196" i="12"/>
  <c r="A196" i="12"/>
  <c r="AL195" i="12"/>
  <c r="AK195" i="12"/>
  <c r="AJ195" i="12"/>
  <c r="H195" i="12"/>
  <c r="G195" i="12"/>
  <c r="A195" i="12"/>
  <c r="AL194" i="12"/>
  <c r="AK194" i="12"/>
  <c r="AJ194" i="12"/>
  <c r="H194" i="12"/>
  <c r="G194" i="12"/>
  <c r="A194" i="12"/>
  <c r="AL193" i="12"/>
  <c r="AK193" i="12"/>
  <c r="AJ193" i="12"/>
  <c r="H193" i="12"/>
  <c r="G193" i="12"/>
  <c r="A193" i="12"/>
  <c r="AL192" i="12"/>
  <c r="AK192" i="12"/>
  <c r="AJ192" i="12"/>
  <c r="H192" i="12"/>
  <c r="G192" i="12"/>
  <c r="A192" i="12"/>
  <c r="AL191" i="12"/>
  <c r="AK191" i="12"/>
  <c r="AJ191" i="12"/>
  <c r="H191" i="12"/>
  <c r="G191" i="12"/>
  <c r="A191" i="12"/>
  <c r="AL190" i="12"/>
  <c r="AK190" i="12"/>
  <c r="AJ190" i="12"/>
  <c r="H190" i="12"/>
  <c r="G190" i="12"/>
  <c r="A190" i="12"/>
  <c r="AL189" i="12"/>
  <c r="AK189" i="12"/>
  <c r="AJ189" i="12"/>
  <c r="H189" i="12"/>
  <c r="G189" i="12"/>
  <c r="A189" i="12"/>
  <c r="AL188" i="12"/>
  <c r="AK188" i="12"/>
  <c r="AJ188" i="12"/>
  <c r="H188" i="12"/>
  <c r="G188" i="12"/>
  <c r="A188" i="12"/>
  <c r="AL187" i="12"/>
  <c r="AK187" i="12"/>
  <c r="AJ187" i="12"/>
  <c r="H187" i="12"/>
  <c r="G187" i="12"/>
  <c r="A187" i="12"/>
  <c r="AL186" i="12"/>
  <c r="AK186" i="12"/>
  <c r="AJ186" i="12"/>
  <c r="H186" i="12"/>
  <c r="G186" i="12"/>
  <c r="A186" i="12"/>
  <c r="AL185" i="12"/>
  <c r="AK185" i="12"/>
  <c r="AJ185" i="12"/>
  <c r="H185" i="12"/>
  <c r="G185" i="12"/>
  <c r="A185" i="12"/>
  <c r="AL184" i="12"/>
  <c r="AK184" i="12"/>
  <c r="AJ184" i="12"/>
  <c r="H184" i="12"/>
  <c r="G184" i="12"/>
  <c r="A184" i="12"/>
  <c r="AL183" i="12"/>
  <c r="AK183" i="12"/>
  <c r="AJ183" i="12"/>
  <c r="H183" i="12"/>
  <c r="G183" i="12"/>
  <c r="A183" i="12"/>
  <c r="AL182" i="12"/>
  <c r="AK182" i="12"/>
  <c r="AJ182" i="12"/>
  <c r="H182" i="12"/>
  <c r="G182" i="12"/>
  <c r="A182" i="12"/>
  <c r="AL181" i="12"/>
  <c r="AK181" i="12"/>
  <c r="AJ181" i="12"/>
  <c r="H181" i="12"/>
  <c r="G181" i="12"/>
  <c r="A181" i="12"/>
  <c r="AL180" i="12"/>
  <c r="AK180" i="12"/>
  <c r="AJ180" i="12"/>
  <c r="H180" i="12"/>
  <c r="G180" i="12"/>
  <c r="A180" i="12"/>
  <c r="AL179" i="12"/>
  <c r="AK179" i="12"/>
  <c r="AJ179" i="12"/>
  <c r="H179" i="12"/>
  <c r="G179" i="12"/>
  <c r="A179" i="12"/>
  <c r="AL178" i="12"/>
  <c r="AK178" i="12"/>
  <c r="AJ178" i="12"/>
  <c r="H178" i="12"/>
  <c r="G178" i="12"/>
  <c r="A178" i="12"/>
  <c r="AL177" i="12"/>
  <c r="AK177" i="12"/>
  <c r="AJ177" i="12"/>
  <c r="H177" i="12"/>
  <c r="G177" i="12"/>
  <c r="A177" i="12"/>
  <c r="AL176" i="12"/>
  <c r="AK176" i="12"/>
  <c r="AJ176" i="12"/>
  <c r="H176" i="12"/>
  <c r="G176" i="12"/>
  <c r="A176" i="12"/>
  <c r="AL175" i="12"/>
  <c r="AK175" i="12"/>
  <c r="AJ175" i="12"/>
  <c r="H175" i="12"/>
  <c r="G175" i="12"/>
  <c r="A175" i="12"/>
  <c r="AL174" i="12"/>
  <c r="AK174" i="12"/>
  <c r="AJ174" i="12"/>
  <c r="H174" i="12"/>
  <c r="G174" i="12"/>
  <c r="A174" i="12"/>
  <c r="H13" i="12"/>
  <c r="C7" i="12"/>
  <c r="C5" i="12"/>
  <c r="C3" i="12"/>
  <c r="AK1" i="12"/>
  <c r="AJ1" i="12"/>
  <c r="AI1" i="12"/>
  <c r="AH1" i="12"/>
  <c r="AG1" i="12"/>
  <c r="AF1" i="12"/>
  <c r="AE1" i="12"/>
  <c r="AD1" i="12"/>
  <c r="AC1" i="12"/>
  <c r="AB1" i="12"/>
  <c r="AA1" i="12"/>
  <c r="Z1" i="12"/>
  <c r="Y1" i="12"/>
  <c r="X1" i="12"/>
  <c r="W1" i="12"/>
  <c r="V1" i="12"/>
  <c r="U1" i="12"/>
  <c r="T1" i="12"/>
  <c r="S1" i="12"/>
  <c r="R1" i="12"/>
  <c r="Q1" i="12"/>
  <c r="P1" i="12"/>
  <c r="O1" i="12"/>
  <c r="N1" i="12"/>
  <c r="M1" i="12"/>
  <c r="L1" i="12"/>
  <c r="K1" i="12"/>
  <c r="J1" i="12"/>
  <c r="I1" i="12"/>
  <c r="H1" i="12"/>
  <c r="G1" i="12"/>
  <c r="F1" i="12"/>
  <c r="E1" i="12"/>
  <c r="D1" i="12"/>
  <c r="C1" i="12"/>
  <c r="B1" i="12"/>
  <c r="AL258" i="11"/>
  <c r="AK258" i="11"/>
  <c r="AJ258" i="11"/>
  <c r="H258" i="11"/>
  <c r="G258" i="11"/>
  <c r="A258" i="11"/>
  <c r="AL257" i="11"/>
  <c r="AK257" i="11"/>
  <c r="AJ257" i="11"/>
  <c r="H257" i="11"/>
  <c r="G257" i="11"/>
  <c r="A257" i="11"/>
  <c r="AL256" i="11"/>
  <c r="AK256" i="11"/>
  <c r="AJ256" i="11"/>
  <c r="H256" i="11"/>
  <c r="G256" i="11"/>
  <c r="A256" i="11"/>
  <c r="AL255" i="11"/>
  <c r="AK255" i="11"/>
  <c r="AJ255" i="11"/>
  <c r="H255" i="11"/>
  <c r="G255" i="11"/>
  <c r="A255" i="11"/>
  <c r="AL254" i="11"/>
  <c r="AK254" i="11"/>
  <c r="AJ254" i="11"/>
  <c r="H254" i="11"/>
  <c r="G254" i="11"/>
  <c r="A254" i="11"/>
  <c r="AL253" i="11"/>
  <c r="AK253" i="11"/>
  <c r="AJ253" i="11"/>
  <c r="H253" i="11"/>
  <c r="G253" i="11"/>
  <c r="A253" i="11"/>
  <c r="AL252" i="11"/>
  <c r="AK252" i="11"/>
  <c r="AJ252" i="11"/>
  <c r="H252" i="11"/>
  <c r="G252" i="11"/>
  <c r="A252" i="11"/>
  <c r="AL251" i="11"/>
  <c r="AK251" i="11"/>
  <c r="AJ251" i="11"/>
  <c r="H251" i="11"/>
  <c r="G251" i="11"/>
  <c r="A251" i="11"/>
  <c r="AL250" i="11"/>
  <c r="AK250" i="11"/>
  <c r="AJ250" i="11"/>
  <c r="H250" i="11"/>
  <c r="G250" i="11"/>
  <c r="A250" i="11"/>
  <c r="AL249" i="11"/>
  <c r="AK249" i="11"/>
  <c r="AJ249" i="11"/>
  <c r="H249" i="11"/>
  <c r="G249" i="11"/>
  <c r="A249" i="11"/>
  <c r="AL248" i="11"/>
  <c r="AK248" i="11"/>
  <c r="AJ248" i="11"/>
  <c r="H248" i="11"/>
  <c r="G248" i="11"/>
  <c r="A248" i="11"/>
  <c r="AL247" i="11"/>
  <c r="AK247" i="11"/>
  <c r="AJ247" i="11"/>
  <c r="H247" i="11"/>
  <c r="G247" i="11"/>
  <c r="A247" i="11"/>
  <c r="AL246" i="11"/>
  <c r="AK246" i="11"/>
  <c r="AJ246" i="11"/>
  <c r="H246" i="11"/>
  <c r="G246" i="11"/>
  <c r="A246" i="11"/>
  <c r="AL245" i="11"/>
  <c r="AK245" i="11"/>
  <c r="AJ245" i="11"/>
  <c r="H245" i="11"/>
  <c r="G245" i="11"/>
  <c r="A245" i="11"/>
  <c r="AL244" i="11"/>
  <c r="AK244" i="11"/>
  <c r="AJ244" i="11"/>
  <c r="H244" i="11"/>
  <c r="G244" i="11"/>
  <c r="A244" i="11"/>
  <c r="AL243" i="11"/>
  <c r="AK243" i="11"/>
  <c r="AJ243" i="11"/>
  <c r="H243" i="11"/>
  <c r="G243" i="11"/>
  <c r="A243" i="11"/>
  <c r="AL242" i="11"/>
  <c r="AK242" i="11"/>
  <c r="AJ242" i="11"/>
  <c r="H242" i="11"/>
  <c r="G242" i="11"/>
  <c r="A242" i="11"/>
  <c r="AL241" i="11"/>
  <c r="AK241" i="11"/>
  <c r="AJ241" i="11"/>
  <c r="H241" i="11"/>
  <c r="G241" i="11"/>
  <c r="A241" i="11"/>
  <c r="AL240" i="11"/>
  <c r="AK240" i="11"/>
  <c r="AJ240" i="11"/>
  <c r="H240" i="11"/>
  <c r="G240" i="11"/>
  <c r="A240" i="11"/>
  <c r="AL239" i="11"/>
  <c r="AK239" i="11"/>
  <c r="AJ239" i="11"/>
  <c r="H239" i="11"/>
  <c r="G239" i="11"/>
  <c r="A239" i="11"/>
  <c r="AL238" i="11"/>
  <c r="AK238" i="11"/>
  <c r="AJ238" i="11"/>
  <c r="H238" i="11"/>
  <c r="G238" i="11"/>
  <c r="A238" i="11"/>
  <c r="AL237" i="11"/>
  <c r="AK237" i="11"/>
  <c r="AJ237" i="11"/>
  <c r="H237" i="11"/>
  <c r="G237" i="11"/>
  <c r="A237" i="11"/>
  <c r="AL236" i="11"/>
  <c r="AK236" i="11"/>
  <c r="AJ236" i="11"/>
  <c r="H236" i="11"/>
  <c r="G236" i="11"/>
  <c r="A236" i="11"/>
  <c r="AL235" i="11"/>
  <c r="AK235" i="11"/>
  <c r="AJ235" i="11"/>
  <c r="H235" i="11"/>
  <c r="G235" i="11"/>
  <c r="A235" i="11"/>
  <c r="AL234" i="11"/>
  <c r="AK234" i="11"/>
  <c r="AJ234" i="11"/>
  <c r="H234" i="11"/>
  <c r="G234" i="11"/>
  <c r="A234" i="11"/>
  <c r="AL233" i="11"/>
  <c r="AK233" i="11"/>
  <c r="AJ233" i="11"/>
  <c r="H233" i="11"/>
  <c r="G233" i="11"/>
  <c r="A233" i="11"/>
  <c r="AL232" i="11"/>
  <c r="AK232" i="11"/>
  <c r="AJ232" i="11"/>
  <c r="H232" i="11"/>
  <c r="G232" i="11"/>
  <c r="A232" i="11"/>
  <c r="AL231" i="11"/>
  <c r="AK231" i="11"/>
  <c r="AJ231" i="11"/>
  <c r="H231" i="11"/>
  <c r="G231" i="11"/>
  <c r="A231" i="11"/>
  <c r="AL230" i="11"/>
  <c r="AK230" i="11"/>
  <c r="AJ230" i="11"/>
  <c r="H230" i="11"/>
  <c r="G230" i="11"/>
  <c r="A230" i="11"/>
  <c r="AL229" i="11"/>
  <c r="AK229" i="11"/>
  <c r="AJ229" i="11"/>
  <c r="H229" i="11"/>
  <c r="G229" i="11"/>
  <c r="A229" i="11"/>
  <c r="AL228" i="11"/>
  <c r="AK228" i="11"/>
  <c r="AJ228" i="11"/>
  <c r="H228" i="11"/>
  <c r="G228" i="11"/>
  <c r="A228" i="11"/>
  <c r="AL227" i="11"/>
  <c r="AK227" i="11"/>
  <c r="AJ227" i="11"/>
  <c r="H227" i="11"/>
  <c r="G227" i="11"/>
  <c r="A227" i="11"/>
  <c r="AL226" i="11"/>
  <c r="AK226" i="11"/>
  <c r="AJ226" i="11"/>
  <c r="H226" i="11"/>
  <c r="G226" i="11"/>
  <c r="A226" i="11"/>
  <c r="AL225" i="11"/>
  <c r="AK225" i="11"/>
  <c r="AJ225" i="11"/>
  <c r="H225" i="11"/>
  <c r="G225" i="11"/>
  <c r="A225" i="11"/>
  <c r="AL224" i="11"/>
  <c r="AK224" i="11"/>
  <c r="AJ224" i="11"/>
  <c r="H224" i="11"/>
  <c r="G224" i="11"/>
  <c r="A224" i="11"/>
  <c r="AL223" i="11"/>
  <c r="AK223" i="11"/>
  <c r="AJ223" i="11"/>
  <c r="H223" i="11"/>
  <c r="G223" i="11"/>
  <c r="A223" i="11"/>
  <c r="AL222" i="11"/>
  <c r="AK222" i="11"/>
  <c r="AJ222" i="11"/>
  <c r="H222" i="11"/>
  <c r="G222" i="11"/>
  <c r="A222" i="11"/>
  <c r="AL221" i="11"/>
  <c r="AK221" i="11"/>
  <c r="AJ221" i="11"/>
  <c r="H221" i="11"/>
  <c r="G221" i="11"/>
  <c r="A221" i="11"/>
  <c r="AL220" i="11"/>
  <c r="AK220" i="11"/>
  <c r="AJ220" i="11"/>
  <c r="H220" i="11"/>
  <c r="G220" i="11"/>
  <c r="A220" i="11"/>
  <c r="AL219" i="11"/>
  <c r="AK219" i="11"/>
  <c r="AJ219" i="11"/>
  <c r="H219" i="11"/>
  <c r="G219" i="11"/>
  <c r="A219" i="11"/>
  <c r="AL218" i="11"/>
  <c r="AK218" i="11"/>
  <c r="AJ218" i="11"/>
  <c r="H218" i="11"/>
  <c r="G218" i="11"/>
  <c r="A218" i="11"/>
  <c r="AL217" i="11"/>
  <c r="AK217" i="11"/>
  <c r="AJ217" i="11"/>
  <c r="H217" i="11"/>
  <c r="G217" i="11"/>
  <c r="A217" i="11"/>
  <c r="AL216" i="11"/>
  <c r="AK216" i="11"/>
  <c r="AJ216" i="11"/>
  <c r="H216" i="11"/>
  <c r="G216" i="11"/>
  <c r="A216" i="11"/>
  <c r="AL215" i="11"/>
  <c r="AK215" i="11"/>
  <c r="AJ215" i="11"/>
  <c r="H215" i="11"/>
  <c r="G215" i="11"/>
  <c r="A215" i="11"/>
  <c r="AL214" i="11"/>
  <c r="AK214" i="11"/>
  <c r="AJ214" i="11"/>
  <c r="H214" i="11"/>
  <c r="G214" i="11"/>
  <c r="A214" i="11"/>
  <c r="AL213" i="11"/>
  <c r="AK213" i="11"/>
  <c r="AJ213" i="11"/>
  <c r="H213" i="11"/>
  <c r="G213" i="11"/>
  <c r="A213" i="11"/>
  <c r="AL212" i="11"/>
  <c r="AK212" i="11"/>
  <c r="AJ212" i="11"/>
  <c r="H212" i="11"/>
  <c r="G212" i="11"/>
  <c r="A212" i="11"/>
  <c r="AL211" i="11"/>
  <c r="AK211" i="11"/>
  <c r="AJ211" i="11"/>
  <c r="H211" i="11"/>
  <c r="G211" i="11"/>
  <c r="A211" i="11"/>
  <c r="AL210" i="11"/>
  <c r="AK210" i="11"/>
  <c r="AJ210" i="11"/>
  <c r="H210" i="11"/>
  <c r="G210" i="11"/>
  <c r="A210" i="11"/>
  <c r="AL209" i="11"/>
  <c r="AK209" i="11"/>
  <c r="AJ209" i="11"/>
  <c r="H209" i="11"/>
  <c r="G209" i="11"/>
  <c r="A209" i="11"/>
  <c r="AL208" i="11"/>
  <c r="AK208" i="11"/>
  <c r="AJ208" i="11"/>
  <c r="H208" i="11"/>
  <c r="G208" i="11"/>
  <c r="A208" i="11"/>
  <c r="AL207" i="11"/>
  <c r="AK207" i="11"/>
  <c r="AJ207" i="11"/>
  <c r="H207" i="11"/>
  <c r="G207" i="11"/>
  <c r="A207" i="11"/>
  <c r="AL206" i="11"/>
  <c r="AK206" i="11"/>
  <c r="AJ206" i="11"/>
  <c r="H206" i="11"/>
  <c r="G206" i="11"/>
  <c r="A206" i="11"/>
  <c r="AL205" i="11"/>
  <c r="AK205" i="11"/>
  <c r="AJ205" i="11"/>
  <c r="H205" i="11"/>
  <c r="G205" i="11"/>
  <c r="A205" i="11"/>
  <c r="AL204" i="11"/>
  <c r="AK204" i="11"/>
  <c r="AJ204" i="11"/>
  <c r="H204" i="11"/>
  <c r="G204" i="11"/>
  <c r="A204" i="11"/>
  <c r="AL203" i="11"/>
  <c r="AK203" i="11"/>
  <c r="AJ203" i="11"/>
  <c r="H203" i="11"/>
  <c r="G203" i="11"/>
  <c r="A203" i="11"/>
  <c r="AL202" i="11"/>
  <c r="AK202" i="11"/>
  <c r="AJ202" i="11"/>
  <c r="H202" i="11"/>
  <c r="G202" i="11"/>
  <c r="A202" i="11"/>
  <c r="AL201" i="11"/>
  <c r="AK201" i="11"/>
  <c r="AJ201" i="11"/>
  <c r="H201" i="11"/>
  <c r="G201" i="11"/>
  <c r="A201" i="11"/>
  <c r="AL200" i="11"/>
  <c r="AK200" i="11"/>
  <c r="AJ200" i="11"/>
  <c r="H200" i="11"/>
  <c r="G200" i="11"/>
  <c r="A200" i="11"/>
  <c r="AL199" i="11"/>
  <c r="AK199" i="11"/>
  <c r="AJ199" i="11"/>
  <c r="H199" i="11"/>
  <c r="G199" i="11"/>
  <c r="A199" i="11"/>
  <c r="AL198" i="11"/>
  <c r="AK198" i="11"/>
  <c r="AJ198" i="11"/>
  <c r="H198" i="11"/>
  <c r="G198" i="11"/>
  <c r="A198" i="11"/>
  <c r="AL197" i="11"/>
  <c r="AK197" i="11"/>
  <c r="AJ197" i="11"/>
  <c r="H197" i="11"/>
  <c r="G197" i="11"/>
  <c r="A197" i="11"/>
  <c r="AL196" i="11"/>
  <c r="AK196" i="11"/>
  <c r="AJ196" i="11"/>
  <c r="H196" i="11"/>
  <c r="G196" i="11"/>
  <c r="A196" i="11"/>
  <c r="AL195" i="11"/>
  <c r="AK195" i="11"/>
  <c r="AJ195" i="11"/>
  <c r="H195" i="11"/>
  <c r="G195" i="11"/>
  <c r="A195" i="11"/>
  <c r="AL194" i="11"/>
  <c r="AK194" i="11"/>
  <c r="AJ194" i="11"/>
  <c r="H194" i="11"/>
  <c r="G194" i="11"/>
  <c r="A194" i="11"/>
  <c r="AL193" i="11"/>
  <c r="AK193" i="11"/>
  <c r="AJ193" i="11"/>
  <c r="H193" i="11"/>
  <c r="G193" i="11"/>
  <c r="A193" i="11"/>
  <c r="AL192" i="11"/>
  <c r="AK192" i="11"/>
  <c r="AJ192" i="11"/>
  <c r="H192" i="11"/>
  <c r="G192" i="11"/>
  <c r="A192" i="11"/>
  <c r="AL191" i="11"/>
  <c r="AK191" i="11"/>
  <c r="AJ191" i="11"/>
  <c r="H191" i="11"/>
  <c r="G191" i="11"/>
  <c r="A191" i="11"/>
  <c r="AL190" i="11"/>
  <c r="AK190" i="11"/>
  <c r="AJ190" i="11"/>
  <c r="H190" i="11"/>
  <c r="G190" i="11"/>
  <c r="A190" i="11"/>
  <c r="AL189" i="11"/>
  <c r="AK189" i="11"/>
  <c r="AJ189" i="11"/>
  <c r="H189" i="11"/>
  <c r="G189" i="11"/>
  <c r="A189" i="11"/>
  <c r="AL188" i="11"/>
  <c r="AK188" i="11"/>
  <c r="AJ188" i="11"/>
  <c r="H188" i="11"/>
  <c r="G188" i="11"/>
  <c r="A188" i="11"/>
  <c r="AL187" i="11"/>
  <c r="AK187" i="11"/>
  <c r="AJ187" i="11"/>
  <c r="H187" i="11"/>
  <c r="G187" i="11"/>
  <c r="A187" i="11"/>
  <c r="AL186" i="11"/>
  <c r="AK186" i="11"/>
  <c r="AJ186" i="11"/>
  <c r="H186" i="11"/>
  <c r="G186" i="11"/>
  <c r="A186" i="11"/>
  <c r="AL185" i="11"/>
  <c r="AK185" i="11"/>
  <c r="AJ185" i="11"/>
  <c r="H185" i="11"/>
  <c r="G185" i="11"/>
  <c r="A185" i="11"/>
  <c r="AL184" i="11"/>
  <c r="AK184" i="11"/>
  <c r="AJ184" i="11"/>
  <c r="H184" i="11"/>
  <c r="G184" i="11"/>
  <c r="A184" i="11"/>
  <c r="AL183" i="11"/>
  <c r="AK183" i="11"/>
  <c r="AJ183" i="11"/>
  <c r="H183" i="11"/>
  <c r="G183" i="11"/>
  <c r="A183" i="11"/>
  <c r="AL182" i="11"/>
  <c r="AK182" i="11"/>
  <c r="AJ182" i="11"/>
  <c r="H182" i="11"/>
  <c r="G182" i="11"/>
  <c r="A182" i="11"/>
  <c r="AL181" i="11"/>
  <c r="AK181" i="11"/>
  <c r="AJ181" i="11"/>
  <c r="H181" i="11"/>
  <c r="G181" i="11"/>
  <c r="A181" i="11"/>
  <c r="AL180" i="11"/>
  <c r="AK180" i="11"/>
  <c r="AJ180" i="11"/>
  <c r="H180" i="11"/>
  <c r="G180" i="11"/>
  <c r="A180" i="11"/>
  <c r="AL179" i="11"/>
  <c r="AK179" i="11"/>
  <c r="AJ179" i="11"/>
  <c r="H179" i="11"/>
  <c r="G179" i="11"/>
  <c r="A179" i="11"/>
  <c r="AL178" i="11"/>
  <c r="AK178" i="11"/>
  <c r="AJ178" i="11"/>
  <c r="H178" i="11"/>
  <c r="G178" i="11"/>
  <c r="A178" i="11"/>
  <c r="AL177" i="11"/>
  <c r="AK177" i="11"/>
  <c r="AJ177" i="11"/>
  <c r="H177" i="11"/>
  <c r="G177" i="11"/>
  <c r="A177" i="11"/>
  <c r="AL176" i="11"/>
  <c r="AK176" i="11"/>
  <c r="AJ176" i="11"/>
  <c r="H176" i="11"/>
  <c r="G176" i="11"/>
  <c r="A176" i="11"/>
  <c r="AL175" i="11"/>
  <c r="AK175" i="11"/>
  <c r="AJ175" i="11"/>
  <c r="H175" i="11"/>
  <c r="G175" i="11"/>
  <c r="A175" i="11"/>
  <c r="AL174" i="11"/>
  <c r="AK174" i="11"/>
  <c r="AJ174" i="11"/>
  <c r="H174" i="11"/>
  <c r="G174" i="11"/>
  <c r="A174" i="11"/>
  <c r="H13" i="11"/>
  <c r="C7" i="11"/>
  <c r="C5" i="11"/>
  <c r="C3" i="11"/>
  <c r="AK1" i="11"/>
  <c r="AJ1" i="11"/>
  <c r="AI1" i="11"/>
  <c r="AH1" i="11"/>
  <c r="AG1" i="11"/>
  <c r="AF1" i="11"/>
  <c r="AE1" i="11"/>
  <c r="AD1" i="11"/>
  <c r="AC1" i="11"/>
  <c r="AB1" i="11"/>
  <c r="AA1" i="11"/>
  <c r="Z1" i="11"/>
  <c r="Y1" i="11"/>
  <c r="X1" i="11"/>
  <c r="W1" i="11"/>
  <c r="V1" i="11"/>
  <c r="U1" i="11"/>
  <c r="T1" i="11"/>
  <c r="S1" i="11"/>
  <c r="R1" i="11"/>
  <c r="Q1" i="11"/>
  <c r="P1" i="11"/>
  <c r="O1" i="11"/>
  <c r="N1" i="11"/>
  <c r="M1" i="11"/>
  <c r="L1" i="11"/>
  <c r="K1" i="11"/>
  <c r="J1" i="11"/>
  <c r="I1" i="11"/>
  <c r="H1" i="11"/>
  <c r="G1" i="11"/>
  <c r="F1" i="11"/>
  <c r="E1" i="11"/>
  <c r="D1" i="11"/>
  <c r="C1" i="11"/>
  <c r="B1" i="11"/>
  <c r="AL258" i="10"/>
  <c r="AK258" i="10"/>
  <c r="AJ258" i="10"/>
  <c r="H258" i="10"/>
  <c r="G258" i="10"/>
  <c r="A258" i="10"/>
  <c r="AL257" i="10"/>
  <c r="AK257" i="10"/>
  <c r="AJ257" i="10"/>
  <c r="H257" i="10"/>
  <c r="G257" i="10"/>
  <c r="A257" i="10"/>
  <c r="AL256" i="10"/>
  <c r="AK256" i="10"/>
  <c r="AJ256" i="10"/>
  <c r="H256" i="10"/>
  <c r="G256" i="10"/>
  <c r="A256" i="10"/>
  <c r="AL255" i="10"/>
  <c r="AK255" i="10"/>
  <c r="AJ255" i="10"/>
  <c r="H255" i="10"/>
  <c r="G255" i="10"/>
  <c r="A255" i="10"/>
  <c r="AL254" i="10"/>
  <c r="AK254" i="10"/>
  <c r="AJ254" i="10"/>
  <c r="H254" i="10"/>
  <c r="G254" i="10"/>
  <c r="A254" i="10"/>
  <c r="AL253" i="10"/>
  <c r="AK253" i="10"/>
  <c r="AJ253" i="10"/>
  <c r="H253" i="10"/>
  <c r="G253" i="10"/>
  <c r="A253" i="10"/>
  <c r="AL252" i="10"/>
  <c r="AK252" i="10"/>
  <c r="AJ252" i="10"/>
  <c r="H252" i="10"/>
  <c r="G252" i="10"/>
  <c r="A252" i="10"/>
  <c r="AL251" i="10"/>
  <c r="AK251" i="10"/>
  <c r="AJ251" i="10"/>
  <c r="H251" i="10"/>
  <c r="G251" i="10"/>
  <c r="A251" i="10"/>
  <c r="AL250" i="10"/>
  <c r="AK250" i="10"/>
  <c r="AJ250" i="10"/>
  <c r="H250" i="10"/>
  <c r="G250" i="10"/>
  <c r="A250" i="10"/>
  <c r="AL249" i="10"/>
  <c r="AK249" i="10"/>
  <c r="AJ249" i="10"/>
  <c r="H249" i="10"/>
  <c r="G249" i="10"/>
  <c r="A249" i="10"/>
  <c r="AL248" i="10"/>
  <c r="AK248" i="10"/>
  <c r="AJ248" i="10"/>
  <c r="H248" i="10"/>
  <c r="G248" i="10"/>
  <c r="A248" i="10"/>
  <c r="AL247" i="10"/>
  <c r="AK247" i="10"/>
  <c r="AJ247" i="10"/>
  <c r="H247" i="10"/>
  <c r="G247" i="10"/>
  <c r="A247" i="10"/>
  <c r="AL246" i="10"/>
  <c r="AK246" i="10"/>
  <c r="AJ246" i="10"/>
  <c r="H246" i="10"/>
  <c r="G246" i="10"/>
  <c r="A246" i="10"/>
  <c r="AL245" i="10"/>
  <c r="AK245" i="10"/>
  <c r="AJ245" i="10"/>
  <c r="H245" i="10"/>
  <c r="G245" i="10"/>
  <c r="A245" i="10"/>
  <c r="AL244" i="10"/>
  <c r="AK244" i="10"/>
  <c r="AJ244" i="10"/>
  <c r="H244" i="10"/>
  <c r="G244" i="10"/>
  <c r="A244" i="10"/>
  <c r="AL243" i="10"/>
  <c r="AK243" i="10"/>
  <c r="AJ243" i="10"/>
  <c r="H243" i="10"/>
  <c r="G243" i="10"/>
  <c r="A243" i="10"/>
  <c r="AL242" i="10"/>
  <c r="AK242" i="10"/>
  <c r="AJ242" i="10"/>
  <c r="H242" i="10"/>
  <c r="G242" i="10"/>
  <c r="A242" i="10"/>
  <c r="AL241" i="10"/>
  <c r="AK241" i="10"/>
  <c r="AJ241" i="10"/>
  <c r="H241" i="10"/>
  <c r="G241" i="10"/>
  <c r="A241" i="10"/>
  <c r="AL240" i="10"/>
  <c r="AK240" i="10"/>
  <c r="AJ240" i="10"/>
  <c r="H240" i="10"/>
  <c r="G240" i="10"/>
  <c r="A240" i="10"/>
  <c r="AL239" i="10"/>
  <c r="AK239" i="10"/>
  <c r="AJ239" i="10"/>
  <c r="H239" i="10"/>
  <c r="G239" i="10"/>
  <c r="A239" i="10"/>
  <c r="AL238" i="10"/>
  <c r="AK238" i="10"/>
  <c r="AJ238" i="10"/>
  <c r="H238" i="10"/>
  <c r="G238" i="10"/>
  <c r="A238" i="10"/>
  <c r="AL237" i="10"/>
  <c r="AK237" i="10"/>
  <c r="AJ237" i="10"/>
  <c r="H237" i="10"/>
  <c r="G237" i="10"/>
  <c r="A237" i="10"/>
  <c r="AL236" i="10"/>
  <c r="AK236" i="10"/>
  <c r="AJ236" i="10"/>
  <c r="H236" i="10"/>
  <c r="G236" i="10"/>
  <c r="A236" i="10"/>
  <c r="AL235" i="10"/>
  <c r="AK235" i="10"/>
  <c r="AJ235" i="10"/>
  <c r="H235" i="10"/>
  <c r="G235" i="10"/>
  <c r="A235" i="10"/>
  <c r="AL234" i="10"/>
  <c r="AK234" i="10"/>
  <c r="AJ234" i="10"/>
  <c r="H234" i="10"/>
  <c r="G234" i="10"/>
  <c r="A234" i="10"/>
  <c r="AL233" i="10"/>
  <c r="AK233" i="10"/>
  <c r="AJ233" i="10"/>
  <c r="H233" i="10"/>
  <c r="G233" i="10"/>
  <c r="A233" i="10"/>
  <c r="AL232" i="10"/>
  <c r="AK232" i="10"/>
  <c r="AJ232" i="10"/>
  <c r="H232" i="10"/>
  <c r="G232" i="10"/>
  <c r="A232" i="10"/>
  <c r="AL231" i="10"/>
  <c r="AK231" i="10"/>
  <c r="AJ231" i="10"/>
  <c r="H231" i="10"/>
  <c r="G231" i="10"/>
  <c r="A231" i="10"/>
  <c r="AL230" i="10"/>
  <c r="AK230" i="10"/>
  <c r="AJ230" i="10"/>
  <c r="H230" i="10"/>
  <c r="G230" i="10"/>
  <c r="A230" i="10"/>
  <c r="AL229" i="10"/>
  <c r="AK229" i="10"/>
  <c r="AJ229" i="10"/>
  <c r="H229" i="10"/>
  <c r="G229" i="10"/>
  <c r="A229" i="10"/>
  <c r="AL228" i="10"/>
  <c r="AK228" i="10"/>
  <c r="AJ228" i="10"/>
  <c r="H228" i="10"/>
  <c r="G228" i="10"/>
  <c r="A228" i="10"/>
  <c r="AL227" i="10"/>
  <c r="AK227" i="10"/>
  <c r="AJ227" i="10"/>
  <c r="H227" i="10"/>
  <c r="G227" i="10"/>
  <c r="A227" i="10"/>
  <c r="AL226" i="10"/>
  <c r="AK226" i="10"/>
  <c r="AJ226" i="10"/>
  <c r="H226" i="10"/>
  <c r="G226" i="10"/>
  <c r="A226" i="10"/>
  <c r="AL225" i="10"/>
  <c r="AK225" i="10"/>
  <c r="AJ225" i="10"/>
  <c r="H225" i="10"/>
  <c r="G225" i="10"/>
  <c r="A225" i="10"/>
  <c r="AL224" i="10"/>
  <c r="AK224" i="10"/>
  <c r="AJ224" i="10"/>
  <c r="H224" i="10"/>
  <c r="G224" i="10"/>
  <c r="A224" i="10"/>
  <c r="AL223" i="10"/>
  <c r="AK223" i="10"/>
  <c r="AJ223" i="10"/>
  <c r="H223" i="10"/>
  <c r="G223" i="10"/>
  <c r="A223" i="10"/>
  <c r="AL222" i="10"/>
  <c r="AK222" i="10"/>
  <c r="AJ222" i="10"/>
  <c r="H222" i="10"/>
  <c r="G222" i="10"/>
  <c r="A222" i="10"/>
  <c r="AL221" i="10"/>
  <c r="AK221" i="10"/>
  <c r="AJ221" i="10"/>
  <c r="H221" i="10"/>
  <c r="G221" i="10"/>
  <c r="A221" i="10"/>
  <c r="AL220" i="10"/>
  <c r="AK220" i="10"/>
  <c r="AJ220" i="10"/>
  <c r="H220" i="10"/>
  <c r="G220" i="10"/>
  <c r="A220" i="10"/>
  <c r="AL219" i="10"/>
  <c r="AK219" i="10"/>
  <c r="AJ219" i="10"/>
  <c r="H219" i="10"/>
  <c r="G219" i="10"/>
  <c r="A219" i="10"/>
  <c r="AL218" i="10"/>
  <c r="AK218" i="10"/>
  <c r="AJ218" i="10"/>
  <c r="H218" i="10"/>
  <c r="G218" i="10"/>
  <c r="A218" i="10"/>
  <c r="AL217" i="10"/>
  <c r="AK217" i="10"/>
  <c r="AJ217" i="10"/>
  <c r="H217" i="10"/>
  <c r="G217" i="10"/>
  <c r="A217" i="10"/>
  <c r="AL216" i="10"/>
  <c r="AK216" i="10"/>
  <c r="AJ216" i="10"/>
  <c r="H216" i="10"/>
  <c r="G216" i="10"/>
  <c r="A216" i="10"/>
  <c r="AL215" i="10"/>
  <c r="AK215" i="10"/>
  <c r="AJ215" i="10"/>
  <c r="H215" i="10"/>
  <c r="G215" i="10"/>
  <c r="A215" i="10"/>
  <c r="AL214" i="10"/>
  <c r="AK214" i="10"/>
  <c r="AJ214" i="10"/>
  <c r="H214" i="10"/>
  <c r="G214" i="10"/>
  <c r="A214" i="10"/>
  <c r="AL213" i="10"/>
  <c r="AK213" i="10"/>
  <c r="AJ213" i="10"/>
  <c r="H213" i="10"/>
  <c r="G213" i="10"/>
  <c r="A213" i="10"/>
  <c r="AL212" i="10"/>
  <c r="AK212" i="10"/>
  <c r="AJ212" i="10"/>
  <c r="H212" i="10"/>
  <c r="G212" i="10"/>
  <c r="A212" i="10"/>
  <c r="AL211" i="10"/>
  <c r="AK211" i="10"/>
  <c r="AJ211" i="10"/>
  <c r="H211" i="10"/>
  <c r="G211" i="10"/>
  <c r="A211" i="10"/>
  <c r="AL210" i="10"/>
  <c r="AK210" i="10"/>
  <c r="AJ210" i="10"/>
  <c r="H210" i="10"/>
  <c r="G210" i="10"/>
  <c r="A210" i="10"/>
  <c r="AL209" i="10"/>
  <c r="AK209" i="10"/>
  <c r="AJ209" i="10"/>
  <c r="H209" i="10"/>
  <c r="G209" i="10"/>
  <c r="A209" i="10"/>
  <c r="AL208" i="10"/>
  <c r="AK208" i="10"/>
  <c r="AJ208" i="10"/>
  <c r="H208" i="10"/>
  <c r="G208" i="10"/>
  <c r="A208" i="10"/>
  <c r="AL207" i="10"/>
  <c r="AK207" i="10"/>
  <c r="AJ207" i="10"/>
  <c r="H207" i="10"/>
  <c r="G207" i="10"/>
  <c r="A207" i="10"/>
  <c r="AL206" i="10"/>
  <c r="AK206" i="10"/>
  <c r="AJ206" i="10"/>
  <c r="H206" i="10"/>
  <c r="G206" i="10"/>
  <c r="A206" i="10"/>
  <c r="AL205" i="10"/>
  <c r="AK205" i="10"/>
  <c r="AJ205" i="10"/>
  <c r="H205" i="10"/>
  <c r="G205" i="10"/>
  <c r="A205" i="10"/>
  <c r="AL204" i="10"/>
  <c r="AK204" i="10"/>
  <c r="AJ204" i="10"/>
  <c r="H204" i="10"/>
  <c r="G204" i="10"/>
  <c r="A204" i="10"/>
  <c r="AL203" i="10"/>
  <c r="AK203" i="10"/>
  <c r="AJ203" i="10"/>
  <c r="H203" i="10"/>
  <c r="G203" i="10"/>
  <c r="A203" i="10"/>
  <c r="AL202" i="10"/>
  <c r="AK202" i="10"/>
  <c r="AJ202" i="10"/>
  <c r="H202" i="10"/>
  <c r="G202" i="10"/>
  <c r="A202" i="10"/>
  <c r="AL201" i="10"/>
  <c r="AK201" i="10"/>
  <c r="AJ201" i="10"/>
  <c r="H201" i="10"/>
  <c r="G201" i="10"/>
  <c r="A201" i="10"/>
  <c r="AL200" i="10"/>
  <c r="AK200" i="10"/>
  <c r="AJ200" i="10"/>
  <c r="H200" i="10"/>
  <c r="G200" i="10"/>
  <c r="A200" i="10"/>
  <c r="AL199" i="10"/>
  <c r="AK199" i="10"/>
  <c r="AJ199" i="10"/>
  <c r="H199" i="10"/>
  <c r="G199" i="10"/>
  <c r="A199" i="10"/>
  <c r="AL198" i="10"/>
  <c r="AK198" i="10"/>
  <c r="AJ198" i="10"/>
  <c r="H198" i="10"/>
  <c r="G198" i="10"/>
  <c r="A198" i="10"/>
  <c r="AL197" i="10"/>
  <c r="AK197" i="10"/>
  <c r="AJ197" i="10"/>
  <c r="H197" i="10"/>
  <c r="G197" i="10"/>
  <c r="A197" i="10"/>
  <c r="AL196" i="10"/>
  <c r="AK196" i="10"/>
  <c r="AJ196" i="10"/>
  <c r="H196" i="10"/>
  <c r="G196" i="10"/>
  <c r="A196" i="10"/>
  <c r="AL195" i="10"/>
  <c r="AK195" i="10"/>
  <c r="AJ195" i="10"/>
  <c r="H195" i="10"/>
  <c r="G195" i="10"/>
  <c r="A195" i="10"/>
  <c r="AL194" i="10"/>
  <c r="AK194" i="10"/>
  <c r="AJ194" i="10"/>
  <c r="H194" i="10"/>
  <c r="G194" i="10"/>
  <c r="A194" i="10"/>
  <c r="AL193" i="10"/>
  <c r="AK193" i="10"/>
  <c r="AJ193" i="10"/>
  <c r="H193" i="10"/>
  <c r="G193" i="10"/>
  <c r="A193" i="10"/>
  <c r="AL192" i="10"/>
  <c r="AK192" i="10"/>
  <c r="AJ192" i="10"/>
  <c r="H192" i="10"/>
  <c r="G192" i="10"/>
  <c r="A192" i="10"/>
  <c r="AL191" i="10"/>
  <c r="AK191" i="10"/>
  <c r="AJ191" i="10"/>
  <c r="H191" i="10"/>
  <c r="G191" i="10"/>
  <c r="A191" i="10"/>
  <c r="AL190" i="10"/>
  <c r="AK190" i="10"/>
  <c r="AJ190" i="10"/>
  <c r="H190" i="10"/>
  <c r="G190" i="10"/>
  <c r="A190" i="10"/>
  <c r="AL189" i="10"/>
  <c r="AK189" i="10"/>
  <c r="AJ189" i="10"/>
  <c r="H189" i="10"/>
  <c r="G189" i="10"/>
  <c r="A189" i="10"/>
  <c r="AL188" i="10"/>
  <c r="AK188" i="10"/>
  <c r="AJ188" i="10"/>
  <c r="H188" i="10"/>
  <c r="G188" i="10"/>
  <c r="A188" i="10"/>
  <c r="AL187" i="10"/>
  <c r="AK187" i="10"/>
  <c r="AJ187" i="10"/>
  <c r="H187" i="10"/>
  <c r="G187" i="10"/>
  <c r="A187" i="10"/>
  <c r="AL186" i="10"/>
  <c r="AK186" i="10"/>
  <c r="AJ186" i="10"/>
  <c r="H186" i="10"/>
  <c r="G186" i="10"/>
  <c r="A186" i="10"/>
  <c r="AL185" i="10"/>
  <c r="AK185" i="10"/>
  <c r="AJ185" i="10"/>
  <c r="H185" i="10"/>
  <c r="G185" i="10"/>
  <c r="A185" i="10"/>
  <c r="AL184" i="10"/>
  <c r="AK184" i="10"/>
  <c r="AJ184" i="10"/>
  <c r="H184" i="10"/>
  <c r="G184" i="10"/>
  <c r="A184" i="10"/>
  <c r="AL183" i="10"/>
  <c r="AK183" i="10"/>
  <c r="AJ183" i="10"/>
  <c r="H183" i="10"/>
  <c r="G183" i="10"/>
  <c r="A183" i="10"/>
  <c r="AL182" i="10"/>
  <c r="AK182" i="10"/>
  <c r="AJ182" i="10"/>
  <c r="H182" i="10"/>
  <c r="G182" i="10"/>
  <c r="A182" i="10"/>
  <c r="AL181" i="10"/>
  <c r="AK181" i="10"/>
  <c r="AJ181" i="10"/>
  <c r="H181" i="10"/>
  <c r="G181" i="10"/>
  <c r="A181" i="10"/>
  <c r="AL180" i="10"/>
  <c r="AK180" i="10"/>
  <c r="AJ180" i="10"/>
  <c r="H180" i="10"/>
  <c r="G180" i="10"/>
  <c r="A180" i="10"/>
  <c r="AL179" i="10"/>
  <c r="AK179" i="10"/>
  <c r="AJ179" i="10"/>
  <c r="H179" i="10"/>
  <c r="G179" i="10"/>
  <c r="A179" i="10"/>
  <c r="AL178" i="10"/>
  <c r="AK178" i="10"/>
  <c r="AJ178" i="10"/>
  <c r="H178" i="10"/>
  <c r="G178" i="10"/>
  <c r="A178" i="10"/>
  <c r="AL177" i="10"/>
  <c r="AK177" i="10"/>
  <c r="AJ177" i="10"/>
  <c r="H177" i="10"/>
  <c r="G177" i="10"/>
  <c r="A177" i="10"/>
  <c r="AL176" i="10"/>
  <c r="AK176" i="10"/>
  <c r="AJ176" i="10"/>
  <c r="H176" i="10"/>
  <c r="G176" i="10"/>
  <c r="A176" i="10"/>
  <c r="AL175" i="10"/>
  <c r="AK175" i="10"/>
  <c r="AJ175" i="10"/>
  <c r="H175" i="10"/>
  <c r="G175" i="10"/>
  <c r="A175" i="10"/>
  <c r="AL174" i="10"/>
  <c r="AK174" i="10"/>
  <c r="AJ174" i="10"/>
  <c r="H174" i="10"/>
  <c r="G174" i="10"/>
  <c r="A174" i="10"/>
  <c r="H13" i="10"/>
  <c r="C7" i="10"/>
  <c r="C5" i="10"/>
  <c r="C3" i="10"/>
  <c r="AK1" i="10"/>
  <c r="AJ1" i="10"/>
  <c r="AI1" i="10"/>
  <c r="AH1" i="10"/>
  <c r="AG1" i="10"/>
  <c r="AF1" i="10"/>
  <c r="AE1" i="10"/>
  <c r="AD1" i="10"/>
  <c r="AC1" i="10"/>
  <c r="AB1" i="10"/>
  <c r="AA1" i="10"/>
  <c r="Z1" i="10"/>
  <c r="Y1" i="10"/>
  <c r="X1" i="10"/>
  <c r="W1" i="10"/>
  <c r="V1" i="10"/>
  <c r="U1" i="10"/>
  <c r="T1" i="10"/>
  <c r="S1" i="10"/>
  <c r="R1" i="10"/>
  <c r="Q1" i="10"/>
  <c r="P1" i="10"/>
  <c r="O1" i="10"/>
  <c r="N1" i="10"/>
  <c r="M1" i="10"/>
  <c r="L1" i="10"/>
  <c r="K1" i="10"/>
  <c r="J1" i="10"/>
  <c r="I1" i="10"/>
  <c r="H1" i="10"/>
  <c r="G1" i="10"/>
  <c r="F1" i="10"/>
  <c r="E1" i="10"/>
  <c r="D1" i="10"/>
  <c r="C1" i="10"/>
  <c r="B1" i="10"/>
  <c r="AL258" i="8"/>
  <c r="AK258" i="8"/>
  <c r="AJ258" i="8"/>
  <c r="H258" i="8"/>
  <c r="G258" i="8"/>
  <c r="A258" i="8"/>
  <c r="AL257" i="8"/>
  <c r="AK257" i="8"/>
  <c r="AJ257" i="8"/>
  <c r="H257" i="8"/>
  <c r="G257" i="8"/>
  <c r="A257" i="8"/>
  <c r="AL256" i="8"/>
  <c r="AK256" i="8"/>
  <c r="AJ256" i="8"/>
  <c r="H256" i="8"/>
  <c r="G256" i="8"/>
  <c r="A256" i="8"/>
  <c r="AL255" i="8"/>
  <c r="AK255" i="8"/>
  <c r="AJ255" i="8"/>
  <c r="H255" i="8"/>
  <c r="G255" i="8"/>
  <c r="A255" i="8"/>
  <c r="AL254" i="8"/>
  <c r="AK254" i="8"/>
  <c r="AJ254" i="8"/>
  <c r="H254" i="8"/>
  <c r="G254" i="8"/>
  <c r="A254" i="8"/>
  <c r="AL253" i="8"/>
  <c r="AK253" i="8"/>
  <c r="AJ253" i="8"/>
  <c r="H253" i="8"/>
  <c r="G253" i="8"/>
  <c r="A253" i="8"/>
  <c r="AL252" i="8"/>
  <c r="AK252" i="8"/>
  <c r="AJ252" i="8"/>
  <c r="H252" i="8"/>
  <c r="G252" i="8"/>
  <c r="A252" i="8"/>
  <c r="AL251" i="8"/>
  <c r="AK251" i="8"/>
  <c r="AJ251" i="8"/>
  <c r="H251" i="8"/>
  <c r="G251" i="8"/>
  <c r="A251" i="8"/>
  <c r="AL250" i="8"/>
  <c r="AK250" i="8"/>
  <c r="AJ250" i="8"/>
  <c r="H250" i="8"/>
  <c r="G250" i="8"/>
  <c r="A250" i="8"/>
  <c r="AL249" i="8"/>
  <c r="AK249" i="8"/>
  <c r="AJ249" i="8"/>
  <c r="H249" i="8"/>
  <c r="G249" i="8"/>
  <c r="A249" i="8"/>
  <c r="AL248" i="8"/>
  <c r="AK248" i="8"/>
  <c r="AJ248" i="8"/>
  <c r="H248" i="8"/>
  <c r="G248" i="8"/>
  <c r="A248" i="8"/>
  <c r="AL247" i="8"/>
  <c r="AK247" i="8"/>
  <c r="AJ247" i="8"/>
  <c r="H247" i="8"/>
  <c r="G247" i="8"/>
  <c r="A247" i="8"/>
  <c r="AL246" i="8"/>
  <c r="AK246" i="8"/>
  <c r="AJ246" i="8"/>
  <c r="H246" i="8"/>
  <c r="G246" i="8"/>
  <c r="A246" i="8"/>
  <c r="AL245" i="8"/>
  <c r="AK245" i="8"/>
  <c r="AJ245" i="8"/>
  <c r="H245" i="8"/>
  <c r="G245" i="8"/>
  <c r="A245" i="8"/>
  <c r="AL244" i="8"/>
  <c r="AK244" i="8"/>
  <c r="AJ244" i="8"/>
  <c r="H244" i="8"/>
  <c r="G244" i="8"/>
  <c r="A244" i="8"/>
  <c r="AL243" i="8"/>
  <c r="AK243" i="8"/>
  <c r="AJ243" i="8"/>
  <c r="H243" i="8"/>
  <c r="G243" i="8"/>
  <c r="A243" i="8"/>
  <c r="AL242" i="8"/>
  <c r="AK242" i="8"/>
  <c r="AJ242" i="8"/>
  <c r="H242" i="8"/>
  <c r="G242" i="8"/>
  <c r="A242" i="8"/>
  <c r="AL241" i="8"/>
  <c r="AK241" i="8"/>
  <c r="AJ241" i="8"/>
  <c r="H241" i="8"/>
  <c r="G241" i="8"/>
  <c r="A241" i="8"/>
  <c r="AL240" i="8"/>
  <c r="AK240" i="8"/>
  <c r="AJ240" i="8"/>
  <c r="H240" i="8"/>
  <c r="G240" i="8"/>
  <c r="A240" i="8"/>
  <c r="AL239" i="8"/>
  <c r="AK239" i="8"/>
  <c r="AJ239" i="8"/>
  <c r="H239" i="8"/>
  <c r="G239" i="8"/>
  <c r="A239" i="8"/>
  <c r="AL238" i="8"/>
  <c r="AK238" i="8"/>
  <c r="AJ238" i="8"/>
  <c r="H238" i="8"/>
  <c r="G238" i="8"/>
  <c r="A238" i="8"/>
  <c r="AL237" i="8"/>
  <c r="AK237" i="8"/>
  <c r="AJ237" i="8"/>
  <c r="H237" i="8"/>
  <c r="G237" i="8"/>
  <c r="A237" i="8"/>
  <c r="AL236" i="8"/>
  <c r="AK236" i="8"/>
  <c r="AJ236" i="8"/>
  <c r="H236" i="8"/>
  <c r="G236" i="8"/>
  <c r="A236" i="8"/>
  <c r="AL235" i="8"/>
  <c r="AK235" i="8"/>
  <c r="AJ235" i="8"/>
  <c r="H235" i="8"/>
  <c r="G235" i="8"/>
  <c r="A235" i="8"/>
  <c r="AL234" i="8"/>
  <c r="AK234" i="8"/>
  <c r="AJ234" i="8"/>
  <c r="H234" i="8"/>
  <c r="G234" i="8"/>
  <c r="A234" i="8"/>
  <c r="AL233" i="8"/>
  <c r="AK233" i="8"/>
  <c r="AJ233" i="8"/>
  <c r="H233" i="8"/>
  <c r="G233" i="8"/>
  <c r="A233" i="8"/>
  <c r="AL232" i="8"/>
  <c r="AK232" i="8"/>
  <c r="AJ232" i="8"/>
  <c r="H232" i="8"/>
  <c r="G232" i="8"/>
  <c r="A232" i="8"/>
  <c r="AL231" i="8"/>
  <c r="AK231" i="8"/>
  <c r="AJ231" i="8"/>
  <c r="H231" i="8"/>
  <c r="G231" i="8"/>
  <c r="A231" i="8"/>
  <c r="AL230" i="8"/>
  <c r="AK230" i="8"/>
  <c r="AJ230" i="8"/>
  <c r="H230" i="8"/>
  <c r="G230" i="8"/>
  <c r="A230" i="8"/>
  <c r="AL229" i="8"/>
  <c r="AK229" i="8"/>
  <c r="AJ229" i="8"/>
  <c r="H229" i="8"/>
  <c r="G229" i="8"/>
  <c r="A229" i="8"/>
  <c r="AL228" i="8"/>
  <c r="AK228" i="8"/>
  <c r="AJ228" i="8"/>
  <c r="H228" i="8"/>
  <c r="G228" i="8"/>
  <c r="A228" i="8"/>
  <c r="AL227" i="8"/>
  <c r="AK227" i="8"/>
  <c r="AJ227" i="8"/>
  <c r="H227" i="8"/>
  <c r="G227" i="8"/>
  <c r="A227" i="8"/>
  <c r="AL226" i="8"/>
  <c r="AK226" i="8"/>
  <c r="AJ226" i="8"/>
  <c r="H226" i="8"/>
  <c r="G226" i="8"/>
  <c r="A226" i="8"/>
  <c r="AL225" i="8"/>
  <c r="AK225" i="8"/>
  <c r="AJ225" i="8"/>
  <c r="H225" i="8"/>
  <c r="G225" i="8"/>
  <c r="A225" i="8"/>
  <c r="AL224" i="8"/>
  <c r="AK224" i="8"/>
  <c r="AJ224" i="8"/>
  <c r="H224" i="8"/>
  <c r="G224" i="8"/>
  <c r="A224" i="8"/>
  <c r="AL223" i="8"/>
  <c r="AK223" i="8"/>
  <c r="AJ223" i="8"/>
  <c r="H223" i="8"/>
  <c r="G223" i="8"/>
  <c r="A223" i="8"/>
  <c r="AL222" i="8"/>
  <c r="AK222" i="8"/>
  <c r="AJ222" i="8"/>
  <c r="H222" i="8"/>
  <c r="G222" i="8"/>
  <c r="A222" i="8"/>
  <c r="AL221" i="8"/>
  <c r="AK221" i="8"/>
  <c r="AJ221" i="8"/>
  <c r="H221" i="8"/>
  <c r="G221" i="8"/>
  <c r="A221" i="8"/>
  <c r="AL220" i="8"/>
  <c r="AK220" i="8"/>
  <c r="AJ220" i="8"/>
  <c r="H220" i="8"/>
  <c r="G220" i="8"/>
  <c r="A220" i="8"/>
  <c r="AL219" i="8"/>
  <c r="AK219" i="8"/>
  <c r="AJ219" i="8"/>
  <c r="H219" i="8"/>
  <c r="G219" i="8"/>
  <c r="A219" i="8"/>
  <c r="AL218" i="8"/>
  <c r="AK218" i="8"/>
  <c r="AJ218" i="8"/>
  <c r="H218" i="8"/>
  <c r="G218" i="8"/>
  <c r="A218" i="8"/>
  <c r="AL217" i="8"/>
  <c r="AK217" i="8"/>
  <c r="AJ217" i="8"/>
  <c r="H217" i="8"/>
  <c r="G217" i="8"/>
  <c r="A217" i="8"/>
  <c r="AL216" i="8"/>
  <c r="AK216" i="8"/>
  <c r="AJ216" i="8"/>
  <c r="H216" i="8"/>
  <c r="G216" i="8"/>
  <c r="A216" i="8"/>
  <c r="AL215" i="8"/>
  <c r="AK215" i="8"/>
  <c r="AJ215" i="8"/>
  <c r="H215" i="8"/>
  <c r="G215" i="8"/>
  <c r="A215" i="8"/>
  <c r="AL214" i="8"/>
  <c r="AK214" i="8"/>
  <c r="AJ214" i="8"/>
  <c r="H214" i="8"/>
  <c r="G214" i="8"/>
  <c r="A214" i="8"/>
  <c r="AL213" i="8"/>
  <c r="AK213" i="8"/>
  <c r="AJ213" i="8"/>
  <c r="H213" i="8"/>
  <c r="G213" i="8"/>
  <c r="A213" i="8"/>
  <c r="AL212" i="8"/>
  <c r="AK212" i="8"/>
  <c r="AJ212" i="8"/>
  <c r="H212" i="8"/>
  <c r="G212" i="8"/>
  <c r="A212" i="8"/>
  <c r="AL211" i="8"/>
  <c r="AK211" i="8"/>
  <c r="AJ211" i="8"/>
  <c r="H211" i="8"/>
  <c r="G211" i="8"/>
  <c r="A211" i="8"/>
  <c r="AL210" i="8"/>
  <c r="AK210" i="8"/>
  <c r="AJ210" i="8"/>
  <c r="H210" i="8"/>
  <c r="G210" i="8"/>
  <c r="A210" i="8"/>
  <c r="AL209" i="8"/>
  <c r="AK209" i="8"/>
  <c r="AJ209" i="8"/>
  <c r="H209" i="8"/>
  <c r="G209" i="8"/>
  <c r="A209" i="8"/>
  <c r="AL208" i="8"/>
  <c r="AK208" i="8"/>
  <c r="AJ208" i="8"/>
  <c r="H208" i="8"/>
  <c r="G208" i="8"/>
  <c r="A208" i="8"/>
  <c r="AL207" i="8"/>
  <c r="AK207" i="8"/>
  <c r="AJ207" i="8"/>
  <c r="H207" i="8"/>
  <c r="G207" i="8"/>
  <c r="A207" i="8"/>
  <c r="AL206" i="8"/>
  <c r="AK206" i="8"/>
  <c r="AJ206" i="8"/>
  <c r="H206" i="8"/>
  <c r="G206" i="8"/>
  <c r="A206" i="8"/>
  <c r="AL205" i="8"/>
  <c r="AK205" i="8"/>
  <c r="AJ205" i="8"/>
  <c r="H205" i="8"/>
  <c r="G205" i="8"/>
  <c r="A205" i="8"/>
  <c r="AL204" i="8"/>
  <c r="AK204" i="8"/>
  <c r="AJ204" i="8"/>
  <c r="H204" i="8"/>
  <c r="G204" i="8"/>
  <c r="A204" i="8"/>
  <c r="AL203" i="8"/>
  <c r="AK203" i="8"/>
  <c r="AJ203" i="8"/>
  <c r="H203" i="8"/>
  <c r="G203" i="8"/>
  <c r="A203" i="8"/>
  <c r="AL202" i="8"/>
  <c r="AK202" i="8"/>
  <c r="AJ202" i="8"/>
  <c r="H202" i="8"/>
  <c r="G202" i="8"/>
  <c r="A202" i="8"/>
  <c r="AL201" i="8"/>
  <c r="AK201" i="8"/>
  <c r="AJ201" i="8"/>
  <c r="H201" i="8"/>
  <c r="G201" i="8"/>
  <c r="A201" i="8"/>
  <c r="AL200" i="8"/>
  <c r="AK200" i="8"/>
  <c r="AJ200" i="8"/>
  <c r="H200" i="8"/>
  <c r="G200" i="8"/>
  <c r="A200" i="8"/>
  <c r="AL199" i="8"/>
  <c r="AK199" i="8"/>
  <c r="AJ199" i="8"/>
  <c r="H199" i="8"/>
  <c r="G199" i="8"/>
  <c r="A199" i="8"/>
  <c r="AL198" i="8"/>
  <c r="AK198" i="8"/>
  <c r="AJ198" i="8"/>
  <c r="H198" i="8"/>
  <c r="G198" i="8"/>
  <c r="A198" i="8"/>
  <c r="AL197" i="8"/>
  <c r="AK197" i="8"/>
  <c r="AJ197" i="8"/>
  <c r="H197" i="8"/>
  <c r="G197" i="8"/>
  <c r="A197" i="8"/>
  <c r="AL196" i="8"/>
  <c r="AK196" i="8"/>
  <c r="AJ196" i="8"/>
  <c r="H196" i="8"/>
  <c r="G196" i="8"/>
  <c r="A196" i="8"/>
  <c r="AL195" i="8"/>
  <c r="AK195" i="8"/>
  <c r="AJ195" i="8"/>
  <c r="H195" i="8"/>
  <c r="G195" i="8"/>
  <c r="A195" i="8"/>
  <c r="AL194" i="8"/>
  <c r="AK194" i="8"/>
  <c r="AJ194" i="8"/>
  <c r="H194" i="8"/>
  <c r="G194" i="8"/>
  <c r="A194" i="8"/>
  <c r="AL193" i="8"/>
  <c r="AK193" i="8"/>
  <c r="AJ193" i="8"/>
  <c r="H193" i="8"/>
  <c r="G193" i="8"/>
  <c r="A193" i="8"/>
  <c r="AL192" i="8"/>
  <c r="AK192" i="8"/>
  <c r="AJ192" i="8"/>
  <c r="H192" i="8"/>
  <c r="G192" i="8"/>
  <c r="A192" i="8"/>
  <c r="AL191" i="8"/>
  <c r="AK191" i="8"/>
  <c r="AJ191" i="8"/>
  <c r="H191" i="8"/>
  <c r="G191" i="8"/>
  <c r="A191" i="8"/>
  <c r="AL190" i="8"/>
  <c r="AK190" i="8"/>
  <c r="AJ190" i="8"/>
  <c r="H190" i="8"/>
  <c r="G190" i="8"/>
  <c r="A190" i="8"/>
  <c r="AL189" i="8"/>
  <c r="AK189" i="8"/>
  <c r="AJ189" i="8"/>
  <c r="H189" i="8"/>
  <c r="G189" i="8"/>
  <c r="A189" i="8"/>
  <c r="AL188" i="8"/>
  <c r="AK188" i="8"/>
  <c r="AJ188" i="8"/>
  <c r="H188" i="8"/>
  <c r="G188" i="8"/>
  <c r="A188" i="8"/>
  <c r="AL187" i="8"/>
  <c r="AK187" i="8"/>
  <c r="AJ187" i="8"/>
  <c r="H187" i="8"/>
  <c r="G187" i="8"/>
  <c r="A187" i="8"/>
  <c r="AL186" i="8"/>
  <c r="AK186" i="8"/>
  <c r="AJ186" i="8"/>
  <c r="H186" i="8"/>
  <c r="G186" i="8"/>
  <c r="A186" i="8"/>
  <c r="AL185" i="8"/>
  <c r="AK185" i="8"/>
  <c r="AJ185" i="8"/>
  <c r="H185" i="8"/>
  <c r="G185" i="8"/>
  <c r="A185" i="8"/>
  <c r="AL184" i="8"/>
  <c r="AK184" i="8"/>
  <c r="AJ184" i="8"/>
  <c r="H184" i="8"/>
  <c r="G184" i="8"/>
  <c r="A184" i="8"/>
  <c r="AL183" i="8"/>
  <c r="AK183" i="8"/>
  <c r="AJ183" i="8"/>
  <c r="H183" i="8"/>
  <c r="G183" i="8"/>
  <c r="A183" i="8"/>
  <c r="AL182" i="8"/>
  <c r="AK182" i="8"/>
  <c r="AJ182" i="8"/>
  <c r="H182" i="8"/>
  <c r="G182" i="8"/>
  <c r="A182" i="8"/>
  <c r="AL181" i="8"/>
  <c r="AK181" i="8"/>
  <c r="AJ181" i="8"/>
  <c r="H181" i="8"/>
  <c r="G181" i="8"/>
  <c r="A181" i="8"/>
  <c r="AL180" i="8"/>
  <c r="AK180" i="8"/>
  <c r="AJ180" i="8"/>
  <c r="H180" i="8"/>
  <c r="G180" i="8"/>
  <c r="A180" i="8"/>
  <c r="AL179" i="8"/>
  <c r="AK179" i="8"/>
  <c r="AJ179" i="8"/>
  <c r="H179" i="8"/>
  <c r="G179" i="8"/>
  <c r="A179" i="8"/>
  <c r="AL178" i="8"/>
  <c r="AK178" i="8"/>
  <c r="AJ178" i="8"/>
  <c r="H178" i="8"/>
  <c r="G178" i="8"/>
  <c r="A178" i="8"/>
  <c r="AL177" i="8"/>
  <c r="AK177" i="8"/>
  <c r="AJ177" i="8"/>
  <c r="H177" i="8"/>
  <c r="G177" i="8"/>
  <c r="A177" i="8"/>
  <c r="AL176" i="8"/>
  <c r="AK176" i="8"/>
  <c r="AJ176" i="8"/>
  <c r="H176" i="8"/>
  <c r="G176" i="8"/>
  <c r="A176" i="8"/>
  <c r="AL175" i="8"/>
  <c r="AK175" i="8"/>
  <c r="AJ175" i="8"/>
  <c r="H175" i="8"/>
  <c r="G175" i="8"/>
  <c r="A175" i="8"/>
  <c r="AL174" i="8"/>
  <c r="AK174" i="8"/>
  <c r="AJ174" i="8"/>
  <c r="H174" i="8"/>
  <c r="G174" i="8"/>
  <c r="A174" i="8"/>
  <c r="H13" i="8"/>
  <c r="C7" i="8"/>
  <c r="C5" i="8"/>
  <c r="C3" i="8"/>
  <c r="AK1" i="8"/>
  <c r="AJ1" i="8"/>
  <c r="AI1" i="8"/>
  <c r="AH1" i="8"/>
  <c r="AG1" i="8"/>
  <c r="AF1" i="8"/>
  <c r="AE1" i="8"/>
  <c r="AD1" i="8"/>
  <c r="AC1" i="8"/>
  <c r="AB1" i="8"/>
  <c r="AA1" i="8"/>
  <c r="Z1" i="8"/>
  <c r="Y1" i="8"/>
  <c r="X1" i="8"/>
  <c r="W1" i="8"/>
  <c r="V1" i="8"/>
  <c r="U1" i="8"/>
  <c r="T1" i="8"/>
  <c r="S1" i="8"/>
  <c r="R1" i="8"/>
  <c r="Q1" i="8"/>
  <c r="P1" i="8"/>
  <c r="O1" i="8"/>
  <c r="N1" i="8"/>
  <c r="M1" i="8"/>
  <c r="L1" i="8"/>
  <c r="K1" i="8"/>
  <c r="J1" i="8"/>
  <c r="I1" i="8"/>
  <c r="H1" i="8"/>
  <c r="G1" i="8"/>
  <c r="F1" i="8"/>
  <c r="E1" i="8"/>
  <c r="D1" i="8"/>
  <c r="C1" i="8"/>
  <c r="B1" i="8"/>
  <c r="AL258" i="7"/>
  <c r="AK258" i="7"/>
  <c r="AJ258" i="7"/>
  <c r="H258" i="7"/>
  <c r="G258" i="7"/>
  <c r="A258" i="7"/>
  <c r="AL257" i="7"/>
  <c r="AK257" i="7"/>
  <c r="AJ257" i="7"/>
  <c r="H257" i="7"/>
  <c r="G257" i="7"/>
  <c r="A257" i="7"/>
  <c r="AL256" i="7"/>
  <c r="AK256" i="7"/>
  <c r="AJ256" i="7"/>
  <c r="H256" i="7"/>
  <c r="G256" i="7"/>
  <c r="A256" i="7"/>
  <c r="AL255" i="7"/>
  <c r="AK255" i="7"/>
  <c r="AJ255" i="7"/>
  <c r="H255" i="7"/>
  <c r="G255" i="7"/>
  <c r="A255" i="7"/>
  <c r="AL254" i="7"/>
  <c r="AK254" i="7"/>
  <c r="AJ254" i="7"/>
  <c r="H254" i="7"/>
  <c r="G254" i="7"/>
  <c r="A254" i="7"/>
  <c r="AL253" i="7"/>
  <c r="AK253" i="7"/>
  <c r="AJ253" i="7"/>
  <c r="H253" i="7"/>
  <c r="G253" i="7"/>
  <c r="A253" i="7"/>
  <c r="AL252" i="7"/>
  <c r="AK252" i="7"/>
  <c r="AJ252" i="7"/>
  <c r="H252" i="7"/>
  <c r="G252" i="7"/>
  <c r="A252" i="7"/>
  <c r="AL251" i="7"/>
  <c r="AK251" i="7"/>
  <c r="AJ251" i="7"/>
  <c r="H251" i="7"/>
  <c r="G251" i="7"/>
  <c r="A251" i="7"/>
  <c r="AL250" i="7"/>
  <c r="AK250" i="7"/>
  <c r="AJ250" i="7"/>
  <c r="H250" i="7"/>
  <c r="G250" i="7"/>
  <c r="A250" i="7"/>
  <c r="AL249" i="7"/>
  <c r="AK249" i="7"/>
  <c r="AJ249" i="7"/>
  <c r="H249" i="7"/>
  <c r="G249" i="7"/>
  <c r="A249" i="7"/>
  <c r="AL248" i="7"/>
  <c r="AK248" i="7"/>
  <c r="AJ248" i="7"/>
  <c r="H248" i="7"/>
  <c r="G248" i="7"/>
  <c r="A248" i="7"/>
  <c r="AL247" i="7"/>
  <c r="AK247" i="7"/>
  <c r="AJ247" i="7"/>
  <c r="H247" i="7"/>
  <c r="G247" i="7"/>
  <c r="A247" i="7"/>
  <c r="AL246" i="7"/>
  <c r="AK246" i="7"/>
  <c r="AJ246" i="7"/>
  <c r="H246" i="7"/>
  <c r="G246" i="7"/>
  <c r="A246" i="7"/>
  <c r="AL245" i="7"/>
  <c r="AK245" i="7"/>
  <c r="AJ245" i="7"/>
  <c r="H245" i="7"/>
  <c r="G245" i="7"/>
  <c r="A245" i="7"/>
  <c r="AL244" i="7"/>
  <c r="AK244" i="7"/>
  <c r="AJ244" i="7"/>
  <c r="H244" i="7"/>
  <c r="G244" i="7"/>
  <c r="A244" i="7"/>
  <c r="AL243" i="7"/>
  <c r="AK243" i="7"/>
  <c r="AJ243" i="7"/>
  <c r="H243" i="7"/>
  <c r="G243" i="7"/>
  <c r="A243" i="7"/>
  <c r="AL242" i="7"/>
  <c r="AK242" i="7"/>
  <c r="AJ242" i="7"/>
  <c r="H242" i="7"/>
  <c r="G242" i="7"/>
  <c r="A242" i="7"/>
  <c r="AL241" i="7"/>
  <c r="AK241" i="7"/>
  <c r="AJ241" i="7"/>
  <c r="H241" i="7"/>
  <c r="G241" i="7"/>
  <c r="A241" i="7"/>
  <c r="AL240" i="7"/>
  <c r="AK240" i="7"/>
  <c r="AJ240" i="7"/>
  <c r="H240" i="7"/>
  <c r="G240" i="7"/>
  <c r="A240" i="7"/>
  <c r="AL239" i="7"/>
  <c r="AK239" i="7"/>
  <c r="AJ239" i="7"/>
  <c r="H239" i="7"/>
  <c r="G239" i="7"/>
  <c r="A239" i="7"/>
  <c r="AL238" i="7"/>
  <c r="AK238" i="7"/>
  <c r="AJ238" i="7"/>
  <c r="H238" i="7"/>
  <c r="G238" i="7"/>
  <c r="A238" i="7"/>
  <c r="AL237" i="7"/>
  <c r="AK237" i="7"/>
  <c r="AJ237" i="7"/>
  <c r="H237" i="7"/>
  <c r="G237" i="7"/>
  <c r="A237" i="7"/>
  <c r="AL236" i="7"/>
  <c r="AK236" i="7"/>
  <c r="AJ236" i="7"/>
  <c r="H236" i="7"/>
  <c r="G236" i="7"/>
  <c r="A236" i="7"/>
  <c r="AL235" i="7"/>
  <c r="AK235" i="7"/>
  <c r="AJ235" i="7"/>
  <c r="H235" i="7"/>
  <c r="G235" i="7"/>
  <c r="A235" i="7"/>
  <c r="AL234" i="7"/>
  <c r="AK234" i="7"/>
  <c r="AJ234" i="7"/>
  <c r="H234" i="7"/>
  <c r="G234" i="7"/>
  <c r="A234" i="7"/>
  <c r="AL233" i="7"/>
  <c r="AK233" i="7"/>
  <c r="AJ233" i="7"/>
  <c r="H233" i="7"/>
  <c r="G233" i="7"/>
  <c r="A233" i="7"/>
  <c r="AL232" i="7"/>
  <c r="AK232" i="7"/>
  <c r="AJ232" i="7"/>
  <c r="H232" i="7"/>
  <c r="G232" i="7"/>
  <c r="A232" i="7"/>
  <c r="AL231" i="7"/>
  <c r="AK231" i="7"/>
  <c r="AJ231" i="7"/>
  <c r="H231" i="7"/>
  <c r="G231" i="7"/>
  <c r="A231" i="7"/>
  <c r="AL230" i="7"/>
  <c r="AK230" i="7"/>
  <c r="AJ230" i="7"/>
  <c r="H230" i="7"/>
  <c r="G230" i="7"/>
  <c r="A230" i="7"/>
  <c r="AL229" i="7"/>
  <c r="AK229" i="7"/>
  <c r="AJ229" i="7"/>
  <c r="H229" i="7"/>
  <c r="G229" i="7"/>
  <c r="A229" i="7"/>
  <c r="AL228" i="7"/>
  <c r="AK228" i="7"/>
  <c r="AJ228" i="7"/>
  <c r="H228" i="7"/>
  <c r="G228" i="7"/>
  <c r="A228" i="7"/>
  <c r="AL227" i="7"/>
  <c r="AK227" i="7"/>
  <c r="AJ227" i="7"/>
  <c r="H227" i="7"/>
  <c r="G227" i="7"/>
  <c r="A227" i="7"/>
  <c r="AL226" i="7"/>
  <c r="AK226" i="7"/>
  <c r="AJ226" i="7"/>
  <c r="H226" i="7"/>
  <c r="G226" i="7"/>
  <c r="A226" i="7"/>
  <c r="AL225" i="7"/>
  <c r="AK225" i="7"/>
  <c r="AJ225" i="7"/>
  <c r="H225" i="7"/>
  <c r="G225" i="7"/>
  <c r="A225" i="7"/>
  <c r="AL224" i="7"/>
  <c r="AK224" i="7"/>
  <c r="AJ224" i="7"/>
  <c r="H224" i="7"/>
  <c r="G224" i="7"/>
  <c r="A224" i="7"/>
  <c r="AL223" i="7"/>
  <c r="AK223" i="7"/>
  <c r="AJ223" i="7"/>
  <c r="H223" i="7"/>
  <c r="G223" i="7"/>
  <c r="A223" i="7"/>
  <c r="AL222" i="7"/>
  <c r="AK222" i="7"/>
  <c r="AJ222" i="7"/>
  <c r="H222" i="7"/>
  <c r="G222" i="7"/>
  <c r="A222" i="7"/>
  <c r="AL221" i="7"/>
  <c r="AK221" i="7"/>
  <c r="AJ221" i="7"/>
  <c r="H221" i="7"/>
  <c r="G221" i="7"/>
  <c r="A221" i="7"/>
  <c r="AL220" i="7"/>
  <c r="AK220" i="7"/>
  <c r="AJ220" i="7"/>
  <c r="H220" i="7"/>
  <c r="G220" i="7"/>
  <c r="A220" i="7"/>
  <c r="AL219" i="7"/>
  <c r="AK219" i="7"/>
  <c r="AJ219" i="7"/>
  <c r="H219" i="7"/>
  <c r="G219" i="7"/>
  <c r="A219" i="7"/>
  <c r="AL218" i="7"/>
  <c r="AK218" i="7"/>
  <c r="AJ218" i="7"/>
  <c r="H218" i="7"/>
  <c r="G218" i="7"/>
  <c r="A218" i="7"/>
  <c r="AL217" i="7"/>
  <c r="AK217" i="7"/>
  <c r="AJ217" i="7"/>
  <c r="H217" i="7"/>
  <c r="G217" i="7"/>
  <c r="A217" i="7"/>
  <c r="AL216" i="7"/>
  <c r="AK216" i="7"/>
  <c r="AJ216" i="7"/>
  <c r="H216" i="7"/>
  <c r="G216" i="7"/>
  <c r="A216" i="7"/>
  <c r="AL215" i="7"/>
  <c r="AK215" i="7"/>
  <c r="AJ215" i="7"/>
  <c r="H215" i="7"/>
  <c r="G215" i="7"/>
  <c r="A215" i="7"/>
  <c r="AL214" i="7"/>
  <c r="AK214" i="7"/>
  <c r="AJ214" i="7"/>
  <c r="H214" i="7"/>
  <c r="G214" i="7"/>
  <c r="A214" i="7"/>
  <c r="AL213" i="7"/>
  <c r="AK213" i="7"/>
  <c r="AJ213" i="7"/>
  <c r="H213" i="7"/>
  <c r="G213" i="7"/>
  <c r="A213" i="7"/>
  <c r="AL212" i="7"/>
  <c r="AK212" i="7"/>
  <c r="AJ212" i="7"/>
  <c r="H212" i="7"/>
  <c r="G212" i="7"/>
  <c r="A212" i="7"/>
  <c r="AL211" i="7"/>
  <c r="AK211" i="7"/>
  <c r="AJ211" i="7"/>
  <c r="H211" i="7"/>
  <c r="G211" i="7"/>
  <c r="A211" i="7"/>
  <c r="AL210" i="7"/>
  <c r="AK210" i="7"/>
  <c r="AJ210" i="7"/>
  <c r="H210" i="7"/>
  <c r="G210" i="7"/>
  <c r="A210" i="7"/>
  <c r="AL209" i="7"/>
  <c r="AK209" i="7"/>
  <c r="AJ209" i="7"/>
  <c r="H209" i="7"/>
  <c r="G209" i="7"/>
  <c r="A209" i="7"/>
  <c r="AL208" i="7"/>
  <c r="AK208" i="7"/>
  <c r="AJ208" i="7"/>
  <c r="H208" i="7"/>
  <c r="G208" i="7"/>
  <c r="A208" i="7"/>
  <c r="AL207" i="7"/>
  <c r="AK207" i="7"/>
  <c r="AJ207" i="7"/>
  <c r="H207" i="7"/>
  <c r="G207" i="7"/>
  <c r="A207" i="7"/>
  <c r="AL206" i="7"/>
  <c r="AK206" i="7"/>
  <c r="AJ206" i="7"/>
  <c r="H206" i="7"/>
  <c r="G206" i="7"/>
  <c r="A206" i="7"/>
  <c r="AL205" i="7"/>
  <c r="AK205" i="7"/>
  <c r="AJ205" i="7"/>
  <c r="H205" i="7"/>
  <c r="G205" i="7"/>
  <c r="A205" i="7"/>
  <c r="AL204" i="7"/>
  <c r="AK204" i="7"/>
  <c r="AJ204" i="7"/>
  <c r="H204" i="7"/>
  <c r="G204" i="7"/>
  <c r="A204" i="7"/>
  <c r="AL203" i="7"/>
  <c r="AK203" i="7"/>
  <c r="AJ203" i="7"/>
  <c r="H203" i="7"/>
  <c r="G203" i="7"/>
  <c r="A203" i="7"/>
  <c r="AL202" i="7"/>
  <c r="AK202" i="7"/>
  <c r="AJ202" i="7"/>
  <c r="H202" i="7"/>
  <c r="G202" i="7"/>
  <c r="A202" i="7"/>
  <c r="AL201" i="7"/>
  <c r="AK201" i="7"/>
  <c r="AJ201" i="7"/>
  <c r="H201" i="7"/>
  <c r="G201" i="7"/>
  <c r="A201" i="7"/>
  <c r="AL200" i="7"/>
  <c r="AK200" i="7"/>
  <c r="AJ200" i="7"/>
  <c r="H200" i="7"/>
  <c r="G200" i="7"/>
  <c r="A200" i="7"/>
  <c r="AL199" i="7"/>
  <c r="AK199" i="7"/>
  <c r="AJ199" i="7"/>
  <c r="H199" i="7"/>
  <c r="G199" i="7"/>
  <c r="A199" i="7"/>
  <c r="AL198" i="7"/>
  <c r="AK198" i="7"/>
  <c r="AJ198" i="7"/>
  <c r="H198" i="7"/>
  <c r="G198" i="7"/>
  <c r="A198" i="7"/>
  <c r="AL197" i="7"/>
  <c r="AK197" i="7"/>
  <c r="AJ197" i="7"/>
  <c r="H197" i="7"/>
  <c r="G197" i="7"/>
  <c r="A197" i="7"/>
  <c r="AL196" i="7"/>
  <c r="AK196" i="7"/>
  <c r="AJ196" i="7"/>
  <c r="H196" i="7"/>
  <c r="G196" i="7"/>
  <c r="A196" i="7"/>
  <c r="AL195" i="7"/>
  <c r="AK195" i="7"/>
  <c r="AJ195" i="7"/>
  <c r="H195" i="7"/>
  <c r="G195" i="7"/>
  <c r="A195" i="7"/>
  <c r="AL194" i="7"/>
  <c r="AK194" i="7"/>
  <c r="AJ194" i="7"/>
  <c r="H194" i="7"/>
  <c r="G194" i="7"/>
  <c r="A194" i="7"/>
  <c r="AL193" i="7"/>
  <c r="AK193" i="7"/>
  <c r="AJ193" i="7"/>
  <c r="H193" i="7"/>
  <c r="G193" i="7"/>
  <c r="A193" i="7"/>
  <c r="AL192" i="7"/>
  <c r="AK192" i="7"/>
  <c r="AJ192" i="7"/>
  <c r="H192" i="7"/>
  <c r="G192" i="7"/>
  <c r="A192" i="7"/>
  <c r="AL191" i="7"/>
  <c r="AK191" i="7"/>
  <c r="AJ191" i="7"/>
  <c r="H191" i="7"/>
  <c r="G191" i="7"/>
  <c r="A191" i="7"/>
  <c r="AL190" i="7"/>
  <c r="AK190" i="7"/>
  <c r="AJ190" i="7"/>
  <c r="H190" i="7"/>
  <c r="G190" i="7"/>
  <c r="A190" i="7"/>
  <c r="AL189" i="7"/>
  <c r="AK189" i="7"/>
  <c r="AJ189" i="7"/>
  <c r="H189" i="7"/>
  <c r="G189" i="7"/>
  <c r="A189" i="7"/>
  <c r="AL188" i="7"/>
  <c r="AK188" i="7"/>
  <c r="AJ188" i="7"/>
  <c r="H188" i="7"/>
  <c r="G188" i="7"/>
  <c r="A188" i="7"/>
  <c r="AL187" i="7"/>
  <c r="AK187" i="7"/>
  <c r="AJ187" i="7"/>
  <c r="H187" i="7"/>
  <c r="G187" i="7"/>
  <c r="A187" i="7"/>
  <c r="AL186" i="7"/>
  <c r="AK186" i="7"/>
  <c r="AJ186" i="7"/>
  <c r="H186" i="7"/>
  <c r="G186" i="7"/>
  <c r="A186" i="7"/>
  <c r="AL185" i="7"/>
  <c r="AK185" i="7"/>
  <c r="AJ185" i="7"/>
  <c r="H185" i="7"/>
  <c r="G185" i="7"/>
  <c r="A185" i="7"/>
  <c r="AL184" i="7"/>
  <c r="AK184" i="7"/>
  <c r="AJ184" i="7"/>
  <c r="H184" i="7"/>
  <c r="G184" i="7"/>
  <c r="A184" i="7"/>
  <c r="AL183" i="7"/>
  <c r="AK183" i="7"/>
  <c r="AJ183" i="7"/>
  <c r="H183" i="7"/>
  <c r="G183" i="7"/>
  <c r="A183" i="7"/>
  <c r="AL182" i="7"/>
  <c r="AK182" i="7"/>
  <c r="AJ182" i="7"/>
  <c r="H182" i="7"/>
  <c r="G182" i="7"/>
  <c r="A182" i="7"/>
  <c r="AL181" i="7"/>
  <c r="AK181" i="7"/>
  <c r="AJ181" i="7"/>
  <c r="H181" i="7"/>
  <c r="G181" i="7"/>
  <c r="A181" i="7"/>
  <c r="AL180" i="7"/>
  <c r="AK180" i="7"/>
  <c r="AJ180" i="7"/>
  <c r="H180" i="7"/>
  <c r="G180" i="7"/>
  <c r="A180" i="7"/>
  <c r="AL179" i="7"/>
  <c r="AK179" i="7"/>
  <c r="AJ179" i="7"/>
  <c r="H179" i="7"/>
  <c r="G179" i="7"/>
  <c r="A179" i="7"/>
  <c r="AL178" i="7"/>
  <c r="AK178" i="7"/>
  <c r="AJ178" i="7"/>
  <c r="H178" i="7"/>
  <c r="G178" i="7"/>
  <c r="A178" i="7"/>
  <c r="AL177" i="7"/>
  <c r="AK177" i="7"/>
  <c r="AJ177" i="7"/>
  <c r="H177" i="7"/>
  <c r="G177" i="7"/>
  <c r="A177" i="7"/>
  <c r="AL176" i="7"/>
  <c r="AK176" i="7"/>
  <c r="AJ176" i="7"/>
  <c r="H176" i="7"/>
  <c r="G176" i="7"/>
  <c r="A176" i="7"/>
  <c r="AL175" i="7"/>
  <c r="AK175" i="7"/>
  <c r="AJ175" i="7"/>
  <c r="H175" i="7"/>
  <c r="G175" i="7"/>
  <c r="A175" i="7"/>
  <c r="AL174" i="7"/>
  <c r="AK174" i="7"/>
  <c r="AJ174" i="7"/>
  <c r="H174" i="7"/>
  <c r="G174" i="7"/>
  <c r="A174" i="7"/>
  <c r="H13" i="7"/>
  <c r="C7" i="7"/>
  <c r="C5" i="7"/>
  <c r="C3" i="7"/>
  <c r="AK1" i="7"/>
  <c r="AJ1" i="7"/>
  <c r="AI1" i="7"/>
  <c r="AH1" i="7"/>
  <c r="AG1" i="7"/>
  <c r="AF1" i="7"/>
  <c r="AE1" i="7"/>
  <c r="AD1" i="7"/>
  <c r="AC1" i="7"/>
  <c r="AB1" i="7"/>
  <c r="AA1" i="7"/>
  <c r="Z1" i="7"/>
  <c r="Y1" i="7"/>
  <c r="X1" i="7"/>
  <c r="W1" i="7"/>
  <c r="V1" i="7"/>
  <c r="U1" i="7"/>
  <c r="T1" i="7"/>
  <c r="S1" i="7"/>
  <c r="R1" i="7"/>
  <c r="Q1" i="7"/>
  <c r="P1" i="7"/>
  <c r="O1" i="7"/>
  <c r="N1" i="7"/>
  <c r="M1" i="7"/>
  <c r="L1" i="7"/>
  <c r="K1" i="7"/>
  <c r="J1" i="7"/>
  <c r="I1" i="7"/>
  <c r="H1" i="7"/>
  <c r="G1" i="7"/>
  <c r="F1" i="7"/>
  <c r="E1" i="7"/>
  <c r="D1" i="7"/>
  <c r="C1" i="7"/>
  <c r="B1" i="7"/>
  <c r="AL258" i="6"/>
  <c r="AK258" i="6"/>
  <c r="AJ258" i="6"/>
  <c r="H258" i="6"/>
  <c r="G258" i="6"/>
  <c r="A258" i="6"/>
  <c r="AL257" i="6"/>
  <c r="AK257" i="6"/>
  <c r="AJ257" i="6"/>
  <c r="H257" i="6"/>
  <c r="G257" i="6"/>
  <c r="A257" i="6"/>
  <c r="AL256" i="6"/>
  <c r="AK256" i="6"/>
  <c r="AJ256" i="6"/>
  <c r="H256" i="6"/>
  <c r="G256" i="6"/>
  <c r="A256" i="6"/>
  <c r="AL255" i="6"/>
  <c r="AK255" i="6"/>
  <c r="AJ255" i="6"/>
  <c r="H255" i="6"/>
  <c r="G255" i="6"/>
  <c r="A255" i="6"/>
  <c r="AL254" i="6"/>
  <c r="AK254" i="6"/>
  <c r="AJ254" i="6"/>
  <c r="H254" i="6"/>
  <c r="G254" i="6"/>
  <c r="A254" i="6"/>
  <c r="AL253" i="6"/>
  <c r="AK253" i="6"/>
  <c r="AJ253" i="6"/>
  <c r="H253" i="6"/>
  <c r="G253" i="6"/>
  <c r="A253" i="6"/>
  <c r="AL252" i="6"/>
  <c r="AK252" i="6"/>
  <c r="AJ252" i="6"/>
  <c r="H252" i="6"/>
  <c r="G252" i="6"/>
  <c r="A252" i="6"/>
  <c r="AL251" i="6"/>
  <c r="AK251" i="6"/>
  <c r="AJ251" i="6"/>
  <c r="H251" i="6"/>
  <c r="G251" i="6"/>
  <c r="A251" i="6"/>
  <c r="AL250" i="6"/>
  <c r="AK250" i="6"/>
  <c r="AJ250" i="6"/>
  <c r="H250" i="6"/>
  <c r="G250" i="6"/>
  <c r="A250" i="6"/>
  <c r="AL249" i="6"/>
  <c r="AK249" i="6"/>
  <c r="AJ249" i="6"/>
  <c r="H249" i="6"/>
  <c r="G249" i="6"/>
  <c r="A249" i="6"/>
  <c r="AL248" i="6"/>
  <c r="AK248" i="6"/>
  <c r="AJ248" i="6"/>
  <c r="H248" i="6"/>
  <c r="G248" i="6"/>
  <c r="A248" i="6"/>
  <c r="AL247" i="6"/>
  <c r="AK247" i="6"/>
  <c r="AJ247" i="6"/>
  <c r="H247" i="6"/>
  <c r="G247" i="6"/>
  <c r="A247" i="6"/>
  <c r="AL246" i="6"/>
  <c r="AK246" i="6"/>
  <c r="AJ246" i="6"/>
  <c r="H246" i="6"/>
  <c r="G246" i="6"/>
  <c r="A246" i="6"/>
  <c r="AL245" i="6"/>
  <c r="AK245" i="6"/>
  <c r="AJ245" i="6"/>
  <c r="H245" i="6"/>
  <c r="G245" i="6"/>
  <c r="A245" i="6"/>
  <c r="AL244" i="6"/>
  <c r="AK244" i="6"/>
  <c r="AJ244" i="6"/>
  <c r="H244" i="6"/>
  <c r="G244" i="6"/>
  <c r="A244" i="6"/>
  <c r="AL243" i="6"/>
  <c r="AK243" i="6"/>
  <c r="AJ243" i="6"/>
  <c r="H243" i="6"/>
  <c r="G243" i="6"/>
  <c r="A243" i="6"/>
  <c r="AL242" i="6"/>
  <c r="AK242" i="6"/>
  <c r="AJ242" i="6"/>
  <c r="H242" i="6"/>
  <c r="G242" i="6"/>
  <c r="A242" i="6"/>
  <c r="AL241" i="6"/>
  <c r="AK241" i="6"/>
  <c r="AJ241" i="6"/>
  <c r="H241" i="6"/>
  <c r="G241" i="6"/>
  <c r="A241" i="6"/>
  <c r="AL240" i="6"/>
  <c r="AK240" i="6"/>
  <c r="AJ240" i="6"/>
  <c r="H240" i="6"/>
  <c r="G240" i="6"/>
  <c r="A240" i="6"/>
  <c r="AL239" i="6"/>
  <c r="AK239" i="6"/>
  <c r="AJ239" i="6"/>
  <c r="H239" i="6"/>
  <c r="G239" i="6"/>
  <c r="A239" i="6"/>
  <c r="AL238" i="6"/>
  <c r="AK238" i="6"/>
  <c r="AJ238" i="6"/>
  <c r="H238" i="6"/>
  <c r="G238" i="6"/>
  <c r="A238" i="6"/>
  <c r="AL237" i="6"/>
  <c r="AK237" i="6"/>
  <c r="AJ237" i="6"/>
  <c r="H237" i="6"/>
  <c r="G237" i="6"/>
  <c r="A237" i="6"/>
  <c r="AL236" i="6"/>
  <c r="AK236" i="6"/>
  <c r="AJ236" i="6"/>
  <c r="H236" i="6"/>
  <c r="G236" i="6"/>
  <c r="A236" i="6"/>
  <c r="AL235" i="6"/>
  <c r="AK235" i="6"/>
  <c r="AJ235" i="6"/>
  <c r="H235" i="6"/>
  <c r="G235" i="6"/>
  <c r="A235" i="6"/>
  <c r="AL234" i="6"/>
  <c r="AK234" i="6"/>
  <c r="AJ234" i="6"/>
  <c r="H234" i="6"/>
  <c r="G234" i="6"/>
  <c r="A234" i="6"/>
  <c r="AL233" i="6"/>
  <c r="AK233" i="6"/>
  <c r="AJ233" i="6"/>
  <c r="H233" i="6"/>
  <c r="G233" i="6"/>
  <c r="A233" i="6"/>
  <c r="AL232" i="6"/>
  <c r="AK232" i="6"/>
  <c r="AJ232" i="6"/>
  <c r="H232" i="6"/>
  <c r="G232" i="6"/>
  <c r="A232" i="6"/>
  <c r="AL231" i="6"/>
  <c r="AK231" i="6"/>
  <c r="AJ231" i="6"/>
  <c r="H231" i="6"/>
  <c r="G231" i="6"/>
  <c r="A231" i="6"/>
  <c r="AL230" i="6"/>
  <c r="AK230" i="6"/>
  <c r="AJ230" i="6"/>
  <c r="H230" i="6"/>
  <c r="G230" i="6"/>
  <c r="A230" i="6"/>
  <c r="AL229" i="6"/>
  <c r="AK229" i="6"/>
  <c r="AJ229" i="6"/>
  <c r="H229" i="6"/>
  <c r="G229" i="6"/>
  <c r="A229" i="6"/>
  <c r="AL228" i="6"/>
  <c r="AK228" i="6"/>
  <c r="AJ228" i="6"/>
  <c r="H228" i="6"/>
  <c r="G228" i="6"/>
  <c r="A228" i="6"/>
  <c r="AL227" i="6"/>
  <c r="AK227" i="6"/>
  <c r="AJ227" i="6"/>
  <c r="H227" i="6"/>
  <c r="G227" i="6"/>
  <c r="A227" i="6"/>
  <c r="AL226" i="6"/>
  <c r="AK226" i="6"/>
  <c r="AJ226" i="6"/>
  <c r="H226" i="6"/>
  <c r="G226" i="6"/>
  <c r="A226" i="6"/>
  <c r="AL225" i="6"/>
  <c r="AK225" i="6"/>
  <c r="AJ225" i="6"/>
  <c r="H225" i="6"/>
  <c r="G225" i="6"/>
  <c r="A225" i="6"/>
  <c r="AL224" i="6"/>
  <c r="AK224" i="6"/>
  <c r="AJ224" i="6"/>
  <c r="H224" i="6"/>
  <c r="G224" i="6"/>
  <c r="A224" i="6"/>
  <c r="AL223" i="6"/>
  <c r="AK223" i="6"/>
  <c r="AJ223" i="6"/>
  <c r="H223" i="6"/>
  <c r="G223" i="6"/>
  <c r="A223" i="6"/>
  <c r="AL222" i="6"/>
  <c r="AK222" i="6"/>
  <c r="AJ222" i="6"/>
  <c r="H222" i="6"/>
  <c r="G222" i="6"/>
  <c r="A222" i="6"/>
  <c r="AL221" i="6"/>
  <c r="AK221" i="6"/>
  <c r="AJ221" i="6"/>
  <c r="H221" i="6"/>
  <c r="G221" i="6"/>
  <c r="A221" i="6"/>
  <c r="AL220" i="6"/>
  <c r="AK220" i="6"/>
  <c r="AJ220" i="6"/>
  <c r="H220" i="6"/>
  <c r="G220" i="6"/>
  <c r="A220" i="6"/>
  <c r="AL219" i="6"/>
  <c r="AK219" i="6"/>
  <c r="AJ219" i="6"/>
  <c r="H219" i="6"/>
  <c r="G219" i="6"/>
  <c r="A219" i="6"/>
  <c r="AL218" i="6"/>
  <c r="AK218" i="6"/>
  <c r="AJ218" i="6"/>
  <c r="H218" i="6"/>
  <c r="G218" i="6"/>
  <c r="A218" i="6"/>
  <c r="AL217" i="6"/>
  <c r="AK217" i="6"/>
  <c r="AJ217" i="6"/>
  <c r="H217" i="6"/>
  <c r="G217" i="6"/>
  <c r="A217" i="6"/>
  <c r="AL216" i="6"/>
  <c r="AK216" i="6"/>
  <c r="AJ216" i="6"/>
  <c r="H216" i="6"/>
  <c r="G216" i="6"/>
  <c r="A216" i="6"/>
  <c r="AL215" i="6"/>
  <c r="AK215" i="6"/>
  <c r="AJ215" i="6"/>
  <c r="H215" i="6"/>
  <c r="G215" i="6"/>
  <c r="A215" i="6"/>
  <c r="AL214" i="6"/>
  <c r="AK214" i="6"/>
  <c r="AJ214" i="6"/>
  <c r="H214" i="6"/>
  <c r="G214" i="6"/>
  <c r="A214" i="6"/>
  <c r="AL213" i="6"/>
  <c r="AK213" i="6"/>
  <c r="AJ213" i="6"/>
  <c r="H213" i="6"/>
  <c r="G213" i="6"/>
  <c r="A213" i="6"/>
  <c r="AL212" i="6"/>
  <c r="AK212" i="6"/>
  <c r="AJ212" i="6"/>
  <c r="H212" i="6"/>
  <c r="G212" i="6"/>
  <c r="A212" i="6"/>
  <c r="AL211" i="6"/>
  <c r="AK211" i="6"/>
  <c r="AJ211" i="6"/>
  <c r="H211" i="6"/>
  <c r="G211" i="6"/>
  <c r="A211" i="6"/>
  <c r="AL210" i="6"/>
  <c r="AK210" i="6"/>
  <c r="AJ210" i="6"/>
  <c r="H210" i="6"/>
  <c r="G210" i="6"/>
  <c r="A210" i="6"/>
  <c r="AL209" i="6"/>
  <c r="AK209" i="6"/>
  <c r="AJ209" i="6"/>
  <c r="H209" i="6"/>
  <c r="G209" i="6"/>
  <c r="A209" i="6"/>
  <c r="AL208" i="6"/>
  <c r="AK208" i="6"/>
  <c r="AJ208" i="6"/>
  <c r="H208" i="6"/>
  <c r="G208" i="6"/>
  <c r="A208" i="6"/>
  <c r="AL207" i="6"/>
  <c r="AK207" i="6"/>
  <c r="AJ207" i="6"/>
  <c r="H207" i="6"/>
  <c r="G207" i="6"/>
  <c r="A207" i="6"/>
  <c r="AL206" i="6"/>
  <c r="AK206" i="6"/>
  <c r="AJ206" i="6"/>
  <c r="H206" i="6"/>
  <c r="G206" i="6"/>
  <c r="A206" i="6"/>
  <c r="AL205" i="6"/>
  <c r="AK205" i="6"/>
  <c r="AJ205" i="6"/>
  <c r="H205" i="6"/>
  <c r="G205" i="6"/>
  <c r="A205" i="6"/>
  <c r="AL204" i="6"/>
  <c r="AK204" i="6"/>
  <c r="AJ204" i="6"/>
  <c r="H204" i="6"/>
  <c r="G204" i="6"/>
  <c r="A204" i="6"/>
  <c r="AL203" i="6"/>
  <c r="AK203" i="6"/>
  <c r="AJ203" i="6"/>
  <c r="H203" i="6"/>
  <c r="G203" i="6"/>
  <c r="A203" i="6"/>
  <c r="AL202" i="6"/>
  <c r="AK202" i="6"/>
  <c r="AJ202" i="6"/>
  <c r="H202" i="6"/>
  <c r="G202" i="6"/>
  <c r="A202" i="6"/>
  <c r="AL201" i="6"/>
  <c r="AK201" i="6"/>
  <c r="AJ201" i="6"/>
  <c r="H201" i="6"/>
  <c r="G201" i="6"/>
  <c r="A201" i="6"/>
  <c r="AL200" i="6"/>
  <c r="AK200" i="6"/>
  <c r="AJ200" i="6"/>
  <c r="H200" i="6"/>
  <c r="G200" i="6"/>
  <c r="A200" i="6"/>
  <c r="AL199" i="6"/>
  <c r="AK199" i="6"/>
  <c r="AJ199" i="6"/>
  <c r="H199" i="6"/>
  <c r="G199" i="6"/>
  <c r="A199" i="6"/>
  <c r="AL198" i="6"/>
  <c r="AK198" i="6"/>
  <c r="AJ198" i="6"/>
  <c r="H198" i="6"/>
  <c r="G198" i="6"/>
  <c r="A198" i="6"/>
  <c r="AL197" i="6"/>
  <c r="AK197" i="6"/>
  <c r="AJ197" i="6"/>
  <c r="H197" i="6"/>
  <c r="G197" i="6"/>
  <c r="A197" i="6"/>
  <c r="AL196" i="6"/>
  <c r="AK196" i="6"/>
  <c r="AJ196" i="6"/>
  <c r="H196" i="6"/>
  <c r="G196" i="6"/>
  <c r="A196" i="6"/>
  <c r="AL195" i="6"/>
  <c r="AK195" i="6"/>
  <c r="AJ195" i="6"/>
  <c r="H195" i="6"/>
  <c r="G195" i="6"/>
  <c r="A195" i="6"/>
  <c r="AL194" i="6"/>
  <c r="AK194" i="6"/>
  <c r="AJ194" i="6"/>
  <c r="H194" i="6"/>
  <c r="G194" i="6"/>
  <c r="A194" i="6"/>
  <c r="AL193" i="6"/>
  <c r="AK193" i="6"/>
  <c r="AJ193" i="6"/>
  <c r="H193" i="6"/>
  <c r="G193" i="6"/>
  <c r="A193" i="6"/>
  <c r="AL192" i="6"/>
  <c r="AK192" i="6"/>
  <c r="AJ192" i="6"/>
  <c r="H192" i="6"/>
  <c r="G192" i="6"/>
  <c r="A192" i="6"/>
  <c r="AL191" i="6"/>
  <c r="AK191" i="6"/>
  <c r="AJ191" i="6"/>
  <c r="H191" i="6"/>
  <c r="G191" i="6"/>
  <c r="A191" i="6"/>
  <c r="AL190" i="6"/>
  <c r="AK190" i="6"/>
  <c r="AJ190" i="6"/>
  <c r="H190" i="6"/>
  <c r="G190" i="6"/>
  <c r="A190" i="6"/>
  <c r="AL189" i="6"/>
  <c r="AK189" i="6"/>
  <c r="AJ189" i="6"/>
  <c r="H189" i="6"/>
  <c r="G189" i="6"/>
  <c r="A189" i="6"/>
  <c r="AL188" i="6"/>
  <c r="AK188" i="6"/>
  <c r="AJ188" i="6"/>
  <c r="H188" i="6"/>
  <c r="G188" i="6"/>
  <c r="A188" i="6"/>
  <c r="AL187" i="6"/>
  <c r="AK187" i="6"/>
  <c r="AJ187" i="6"/>
  <c r="H187" i="6"/>
  <c r="G187" i="6"/>
  <c r="A187" i="6"/>
  <c r="AL186" i="6"/>
  <c r="AK186" i="6"/>
  <c r="AJ186" i="6"/>
  <c r="H186" i="6"/>
  <c r="G186" i="6"/>
  <c r="A186" i="6"/>
  <c r="AL185" i="6"/>
  <c r="AK185" i="6"/>
  <c r="AJ185" i="6"/>
  <c r="H185" i="6"/>
  <c r="G185" i="6"/>
  <c r="A185" i="6"/>
  <c r="AL184" i="6"/>
  <c r="AK184" i="6"/>
  <c r="AJ184" i="6"/>
  <c r="H184" i="6"/>
  <c r="G184" i="6"/>
  <c r="A184" i="6"/>
  <c r="AL183" i="6"/>
  <c r="AK183" i="6"/>
  <c r="AJ183" i="6"/>
  <c r="H183" i="6"/>
  <c r="G183" i="6"/>
  <c r="A183" i="6"/>
  <c r="AL182" i="6"/>
  <c r="AK182" i="6"/>
  <c r="AJ182" i="6"/>
  <c r="H182" i="6"/>
  <c r="G182" i="6"/>
  <c r="A182" i="6"/>
  <c r="AL181" i="6"/>
  <c r="AK181" i="6"/>
  <c r="AJ181" i="6"/>
  <c r="H181" i="6"/>
  <c r="G181" i="6"/>
  <c r="A181" i="6"/>
  <c r="AL180" i="6"/>
  <c r="AK180" i="6"/>
  <c r="AJ180" i="6"/>
  <c r="H180" i="6"/>
  <c r="G180" i="6"/>
  <c r="A180" i="6"/>
  <c r="AL179" i="6"/>
  <c r="AK179" i="6"/>
  <c r="AJ179" i="6"/>
  <c r="H179" i="6"/>
  <c r="G179" i="6"/>
  <c r="A179" i="6"/>
  <c r="AL178" i="6"/>
  <c r="AK178" i="6"/>
  <c r="AJ178" i="6"/>
  <c r="H178" i="6"/>
  <c r="G178" i="6"/>
  <c r="A178" i="6"/>
  <c r="AL177" i="6"/>
  <c r="AK177" i="6"/>
  <c r="AJ177" i="6"/>
  <c r="H177" i="6"/>
  <c r="G177" i="6"/>
  <c r="A177" i="6"/>
  <c r="AL176" i="6"/>
  <c r="AK176" i="6"/>
  <c r="AJ176" i="6"/>
  <c r="H176" i="6"/>
  <c r="G176" i="6"/>
  <c r="A176" i="6"/>
  <c r="AL175" i="6"/>
  <c r="AK175" i="6"/>
  <c r="AJ175" i="6"/>
  <c r="H175" i="6"/>
  <c r="G175" i="6"/>
  <c r="A175" i="6"/>
  <c r="AL174" i="6"/>
  <c r="AK174" i="6"/>
  <c r="AJ174" i="6"/>
  <c r="H174" i="6"/>
  <c r="G174" i="6"/>
  <c r="A174" i="6"/>
  <c r="H13" i="6"/>
  <c r="C7" i="6"/>
  <c r="C5" i="6"/>
  <c r="C3" i="6"/>
  <c r="AK1" i="6"/>
  <c r="AJ1" i="6"/>
  <c r="AI1" i="6"/>
  <c r="AH1" i="6"/>
  <c r="AG1" i="6"/>
  <c r="AF1" i="6"/>
  <c r="AE1" i="6"/>
  <c r="AD1" i="6"/>
  <c r="AC1" i="6"/>
  <c r="AB1" i="6"/>
  <c r="AA1" i="6"/>
  <c r="Z1" i="6"/>
  <c r="Y1" i="6"/>
  <c r="X1" i="6"/>
  <c r="W1" i="6"/>
  <c r="V1" i="6"/>
  <c r="U1" i="6"/>
  <c r="T1" i="6"/>
  <c r="S1" i="6"/>
  <c r="R1" i="6"/>
  <c r="Q1" i="6"/>
  <c r="P1" i="6"/>
  <c r="O1" i="6"/>
  <c r="N1" i="6"/>
  <c r="M1" i="6"/>
  <c r="L1" i="6"/>
  <c r="K1" i="6"/>
  <c r="J1" i="6"/>
  <c r="I1" i="6"/>
  <c r="H1" i="6"/>
  <c r="G1" i="6"/>
  <c r="F1" i="6"/>
  <c r="E1" i="6"/>
  <c r="D1" i="6"/>
  <c r="C1" i="6"/>
  <c r="B1" i="6"/>
  <c r="AL258" i="5"/>
  <c r="AK258" i="5"/>
  <c r="AJ258" i="5"/>
  <c r="H258" i="5"/>
  <c r="G258" i="5"/>
  <c r="A258" i="5"/>
  <c r="AL257" i="5"/>
  <c r="AK257" i="5"/>
  <c r="AJ257" i="5"/>
  <c r="H257" i="5"/>
  <c r="G257" i="5"/>
  <c r="A257" i="5"/>
  <c r="AL256" i="5"/>
  <c r="AK256" i="5"/>
  <c r="AJ256" i="5"/>
  <c r="H256" i="5"/>
  <c r="G256" i="5"/>
  <c r="A256" i="5"/>
  <c r="AL255" i="5"/>
  <c r="AK255" i="5"/>
  <c r="AJ255" i="5"/>
  <c r="H255" i="5"/>
  <c r="G255" i="5"/>
  <c r="A255" i="5"/>
  <c r="AL254" i="5"/>
  <c r="AK254" i="5"/>
  <c r="AJ254" i="5"/>
  <c r="H254" i="5"/>
  <c r="G254" i="5"/>
  <c r="A254" i="5"/>
  <c r="AL253" i="5"/>
  <c r="AK253" i="5"/>
  <c r="AJ253" i="5"/>
  <c r="H253" i="5"/>
  <c r="G253" i="5"/>
  <c r="A253" i="5"/>
  <c r="AL252" i="5"/>
  <c r="AK252" i="5"/>
  <c r="AJ252" i="5"/>
  <c r="H252" i="5"/>
  <c r="G252" i="5"/>
  <c r="A252" i="5"/>
  <c r="AL251" i="5"/>
  <c r="AK251" i="5"/>
  <c r="AJ251" i="5"/>
  <c r="H251" i="5"/>
  <c r="G251" i="5"/>
  <c r="A251" i="5"/>
  <c r="AL250" i="5"/>
  <c r="AK250" i="5"/>
  <c r="AJ250" i="5"/>
  <c r="H250" i="5"/>
  <c r="G250" i="5"/>
  <c r="A250" i="5"/>
  <c r="AL249" i="5"/>
  <c r="AK249" i="5"/>
  <c r="AJ249" i="5"/>
  <c r="H249" i="5"/>
  <c r="G249" i="5"/>
  <c r="A249" i="5"/>
  <c r="AL248" i="5"/>
  <c r="AK248" i="5"/>
  <c r="AJ248" i="5"/>
  <c r="H248" i="5"/>
  <c r="G248" i="5"/>
  <c r="A248" i="5"/>
  <c r="AL247" i="5"/>
  <c r="AK247" i="5"/>
  <c r="AJ247" i="5"/>
  <c r="H247" i="5"/>
  <c r="G247" i="5"/>
  <c r="A247" i="5"/>
  <c r="AL246" i="5"/>
  <c r="AK246" i="5"/>
  <c r="AJ246" i="5"/>
  <c r="H246" i="5"/>
  <c r="G246" i="5"/>
  <c r="A246" i="5"/>
  <c r="AL245" i="5"/>
  <c r="AK245" i="5"/>
  <c r="AJ245" i="5"/>
  <c r="H245" i="5"/>
  <c r="G245" i="5"/>
  <c r="A245" i="5"/>
  <c r="AL244" i="5"/>
  <c r="AK244" i="5"/>
  <c r="AJ244" i="5"/>
  <c r="H244" i="5"/>
  <c r="G244" i="5"/>
  <c r="A244" i="5"/>
  <c r="AL243" i="5"/>
  <c r="AK243" i="5"/>
  <c r="AJ243" i="5"/>
  <c r="H243" i="5"/>
  <c r="G243" i="5"/>
  <c r="A243" i="5"/>
  <c r="AL242" i="5"/>
  <c r="AK242" i="5"/>
  <c r="AJ242" i="5"/>
  <c r="H242" i="5"/>
  <c r="G242" i="5"/>
  <c r="A242" i="5"/>
  <c r="AL241" i="5"/>
  <c r="AK241" i="5"/>
  <c r="AJ241" i="5"/>
  <c r="H241" i="5"/>
  <c r="G241" i="5"/>
  <c r="A241" i="5"/>
  <c r="AL240" i="5"/>
  <c r="AK240" i="5"/>
  <c r="AJ240" i="5"/>
  <c r="H240" i="5"/>
  <c r="G240" i="5"/>
  <c r="A240" i="5"/>
  <c r="AL239" i="5"/>
  <c r="AK239" i="5"/>
  <c r="AJ239" i="5"/>
  <c r="H239" i="5"/>
  <c r="G239" i="5"/>
  <c r="A239" i="5"/>
  <c r="AL238" i="5"/>
  <c r="AK238" i="5"/>
  <c r="AJ238" i="5"/>
  <c r="H238" i="5"/>
  <c r="G238" i="5"/>
  <c r="A238" i="5"/>
  <c r="AL237" i="5"/>
  <c r="AK237" i="5"/>
  <c r="AJ237" i="5"/>
  <c r="H237" i="5"/>
  <c r="G237" i="5"/>
  <c r="A237" i="5"/>
  <c r="AL236" i="5"/>
  <c r="AK236" i="5"/>
  <c r="AJ236" i="5"/>
  <c r="H236" i="5"/>
  <c r="G236" i="5"/>
  <c r="A236" i="5"/>
  <c r="AL235" i="5"/>
  <c r="AK235" i="5"/>
  <c r="AJ235" i="5"/>
  <c r="H235" i="5"/>
  <c r="G235" i="5"/>
  <c r="A235" i="5"/>
  <c r="AL234" i="5"/>
  <c r="AK234" i="5"/>
  <c r="AJ234" i="5"/>
  <c r="H234" i="5"/>
  <c r="G234" i="5"/>
  <c r="A234" i="5"/>
  <c r="AL233" i="5"/>
  <c r="AK233" i="5"/>
  <c r="AJ233" i="5"/>
  <c r="H233" i="5"/>
  <c r="G233" i="5"/>
  <c r="A233" i="5"/>
  <c r="AL232" i="5"/>
  <c r="AK232" i="5"/>
  <c r="AJ232" i="5"/>
  <c r="H232" i="5"/>
  <c r="G232" i="5"/>
  <c r="A232" i="5"/>
  <c r="AL231" i="5"/>
  <c r="AK231" i="5"/>
  <c r="AJ231" i="5"/>
  <c r="H231" i="5"/>
  <c r="G231" i="5"/>
  <c r="A231" i="5"/>
  <c r="AL230" i="5"/>
  <c r="AK230" i="5"/>
  <c r="AJ230" i="5"/>
  <c r="H230" i="5"/>
  <c r="G230" i="5"/>
  <c r="A230" i="5"/>
  <c r="AL229" i="5"/>
  <c r="AK229" i="5"/>
  <c r="AJ229" i="5"/>
  <c r="H229" i="5"/>
  <c r="G229" i="5"/>
  <c r="A229" i="5"/>
  <c r="AL228" i="5"/>
  <c r="AK228" i="5"/>
  <c r="AJ228" i="5"/>
  <c r="H228" i="5"/>
  <c r="G228" i="5"/>
  <c r="A228" i="5"/>
  <c r="AL227" i="5"/>
  <c r="AK227" i="5"/>
  <c r="AJ227" i="5"/>
  <c r="H227" i="5"/>
  <c r="G227" i="5"/>
  <c r="A227" i="5"/>
  <c r="AL226" i="5"/>
  <c r="AK226" i="5"/>
  <c r="AJ226" i="5"/>
  <c r="H226" i="5"/>
  <c r="G226" i="5"/>
  <c r="A226" i="5"/>
  <c r="AL225" i="5"/>
  <c r="AK225" i="5"/>
  <c r="AJ225" i="5"/>
  <c r="H225" i="5"/>
  <c r="G225" i="5"/>
  <c r="A225" i="5"/>
  <c r="AL224" i="5"/>
  <c r="AK224" i="5"/>
  <c r="AJ224" i="5"/>
  <c r="H224" i="5"/>
  <c r="G224" i="5"/>
  <c r="A224" i="5"/>
  <c r="AL223" i="5"/>
  <c r="AK223" i="5"/>
  <c r="AJ223" i="5"/>
  <c r="H223" i="5"/>
  <c r="G223" i="5"/>
  <c r="A223" i="5"/>
  <c r="AL222" i="5"/>
  <c r="AK222" i="5"/>
  <c r="AJ222" i="5"/>
  <c r="H222" i="5"/>
  <c r="G222" i="5"/>
  <c r="A222" i="5"/>
  <c r="AL221" i="5"/>
  <c r="AK221" i="5"/>
  <c r="AJ221" i="5"/>
  <c r="H221" i="5"/>
  <c r="G221" i="5"/>
  <c r="A221" i="5"/>
  <c r="AL220" i="5"/>
  <c r="AK220" i="5"/>
  <c r="AJ220" i="5"/>
  <c r="H220" i="5"/>
  <c r="G220" i="5"/>
  <c r="A220" i="5"/>
  <c r="AL219" i="5"/>
  <c r="AK219" i="5"/>
  <c r="AJ219" i="5"/>
  <c r="H219" i="5"/>
  <c r="G219" i="5"/>
  <c r="A219" i="5"/>
  <c r="AL218" i="5"/>
  <c r="AK218" i="5"/>
  <c r="AJ218" i="5"/>
  <c r="H218" i="5"/>
  <c r="G218" i="5"/>
  <c r="A218" i="5"/>
  <c r="AL217" i="5"/>
  <c r="AK217" i="5"/>
  <c r="AJ217" i="5"/>
  <c r="H217" i="5"/>
  <c r="G217" i="5"/>
  <c r="A217" i="5"/>
  <c r="AL216" i="5"/>
  <c r="AK216" i="5"/>
  <c r="AJ216" i="5"/>
  <c r="H216" i="5"/>
  <c r="G216" i="5"/>
  <c r="A216" i="5"/>
  <c r="AL215" i="5"/>
  <c r="AK215" i="5"/>
  <c r="AJ215" i="5"/>
  <c r="H215" i="5"/>
  <c r="G215" i="5"/>
  <c r="A215" i="5"/>
  <c r="AL214" i="5"/>
  <c r="AK214" i="5"/>
  <c r="AJ214" i="5"/>
  <c r="H214" i="5"/>
  <c r="G214" i="5"/>
  <c r="A214" i="5"/>
  <c r="AL213" i="5"/>
  <c r="AK213" i="5"/>
  <c r="AJ213" i="5"/>
  <c r="H213" i="5"/>
  <c r="G213" i="5"/>
  <c r="A213" i="5"/>
  <c r="AL212" i="5"/>
  <c r="AK212" i="5"/>
  <c r="AJ212" i="5"/>
  <c r="H212" i="5"/>
  <c r="G212" i="5"/>
  <c r="A212" i="5"/>
  <c r="AL211" i="5"/>
  <c r="AK211" i="5"/>
  <c r="AJ211" i="5"/>
  <c r="H211" i="5"/>
  <c r="G211" i="5"/>
  <c r="A211" i="5"/>
  <c r="AL210" i="5"/>
  <c r="AK210" i="5"/>
  <c r="AJ210" i="5"/>
  <c r="H210" i="5"/>
  <c r="G210" i="5"/>
  <c r="A210" i="5"/>
  <c r="AL209" i="5"/>
  <c r="AK209" i="5"/>
  <c r="AJ209" i="5"/>
  <c r="H209" i="5"/>
  <c r="G209" i="5"/>
  <c r="A209" i="5"/>
  <c r="AL208" i="5"/>
  <c r="AK208" i="5"/>
  <c r="AJ208" i="5"/>
  <c r="H208" i="5"/>
  <c r="G208" i="5"/>
  <c r="A208" i="5"/>
  <c r="AL207" i="5"/>
  <c r="AK207" i="5"/>
  <c r="AJ207" i="5"/>
  <c r="H207" i="5"/>
  <c r="G207" i="5"/>
  <c r="A207" i="5"/>
  <c r="AL206" i="5"/>
  <c r="AK206" i="5"/>
  <c r="AJ206" i="5"/>
  <c r="H206" i="5"/>
  <c r="G206" i="5"/>
  <c r="A206" i="5"/>
  <c r="AL205" i="5"/>
  <c r="AK205" i="5"/>
  <c r="AJ205" i="5"/>
  <c r="H205" i="5"/>
  <c r="G205" i="5"/>
  <c r="A205" i="5"/>
  <c r="AL204" i="5"/>
  <c r="AK204" i="5"/>
  <c r="AJ204" i="5"/>
  <c r="H204" i="5"/>
  <c r="G204" i="5"/>
  <c r="A204" i="5"/>
  <c r="AL203" i="5"/>
  <c r="AK203" i="5"/>
  <c r="AJ203" i="5"/>
  <c r="H203" i="5"/>
  <c r="G203" i="5"/>
  <c r="A203" i="5"/>
  <c r="AL202" i="5"/>
  <c r="AK202" i="5"/>
  <c r="AJ202" i="5"/>
  <c r="H202" i="5"/>
  <c r="G202" i="5"/>
  <c r="A202" i="5"/>
  <c r="AL201" i="5"/>
  <c r="AK201" i="5"/>
  <c r="AJ201" i="5"/>
  <c r="H201" i="5"/>
  <c r="G201" i="5"/>
  <c r="A201" i="5"/>
  <c r="AL200" i="5"/>
  <c r="AK200" i="5"/>
  <c r="AJ200" i="5"/>
  <c r="H200" i="5"/>
  <c r="G200" i="5"/>
  <c r="A200" i="5"/>
  <c r="AL199" i="5"/>
  <c r="AK199" i="5"/>
  <c r="AJ199" i="5"/>
  <c r="H199" i="5"/>
  <c r="G199" i="5"/>
  <c r="A199" i="5"/>
  <c r="AL198" i="5"/>
  <c r="AK198" i="5"/>
  <c r="AJ198" i="5"/>
  <c r="H198" i="5"/>
  <c r="G198" i="5"/>
  <c r="A198" i="5"/>
  <c r="AL197" i="5"/>
  <c r="AK197" i="5"/>
  <c r="AJ197" i="5"/>
  <c r="H197" i="5"/>
  <c r="G197" i="5"/>
  <c r="A197" i="5"/>
  <c r="AL196" i="5"/>
  <c r="AK196" i="5"/>
  <c r="AJ196" i="5"/>
  <c r="H196" i="5"/>
  <c r="G196" i="5"/>
  <c r="A196" i="5"/>
  <c r="AL195" i="5"/>
  <c r="AK195" i="5"/>
  <c r="AJ195" i="5"/>
  <c r="H195" i="5"/>
  <c r="G195" i="5"/>
  <c r="A195" i="5"/>
  <c r="AL194" i="5"/>
  <c r="AK194" i="5"/>
  <c r="AJ194" i="5"/>
  <c r="H194" i="5"/>
  <c r="G194" i="5"/>
  <c r="A194" i="5"/>
  <c r="AL193" i="5"/>
  <c r="AK193" i="5"/>
  <c r="AJ193" i="5"/>
  <c r="H193" i="5"/>
  <c r="G193" i="5"/>
  <c r="A193" i="5"/>
  <c r="AL192" i="5"/>
  <c r="AK192" i="5"/>
  <c r="AJ192" i="5"/>
  <c r="H192" i="5"/>
  <c r="G192" i="5"/>
  <c r="A192" i="5"/>
  <c r="AL191" i="5"/>
  <c r="AK191" i="5"/>
  <c r="AJ191" i="5"/>
  <c r="H191" i="5"/>
  <c r="G191" i="5"/>
  <c r="A191" i="5"/>
  <c r="AL190" i="5"/>
  <c r="AK190" i="5"/>
  <c r="AJ190" i="5"/>
  <c r="H190" i="5"/>
  <c r="G190" i="5"/>
  <c r="A190" i="5"/>
  <c r="AL189" i="5"/>
  <c r="AK189" i="5"/>
  <c r="AJ189" i="5"/>
  <c r="H189" i="5"/>
  <c r="G189" i="5"/>
  <c r="A189" i="5"/>
  <c r="AL188" i="5"/>
  <c r="AK188" i="5"/>
  <c r="AJ188" i="5"/>
  <c r="H188" i="5"/>
  <c r="G188" i="5"/>
  <c r="A188" i="5"/>
  <c r="AL187" i="5"/>
  <c r="AK187" i="5"/>
  <c r="AJ187" i="5"/>
  <c r="H187" i="5"/>
  <c r="G187" i="5"/>
  <c r="A187" i="5"/>
  <c r="AL186" i="5"/>
  <c r="AK186" i="5"/>
  <c r="AJ186" i="5"/>
  <c r="H186" i="5"/>
  <c r="G186" i="5"/>
  <c r="A186" i="5"/>
  <c r="AL185" i="5"/>
  <c r="AK185" i="5"/>
  <c r="AJ185" i="5"/>
  <c r="H185" i="5"/>
  <c r="G185" i="5"/>
  <c r="A185" i="5"/>
  <c r="AL184" i="5"/>
  <c r="AK184" i="5"/>
  <c r="AJ184" i="5"/>
  <c r="H184" i="5"/>
  <c r="G184" i="5"/>
  <c r="A184" i="5"/>
  <c r="AL183" i="5"/>
  <c r="AK183" i="5"/>
  <c r="AJ183" i="5"/>
  <c r="H183" i="5"/>
  <c r="G183" i="5"/>
  <c r="A183" i="5"/>
  <c r="AL182" i="5"/>
  <c r="AK182" i="5"/>
  <c r="AJ182" i="5"/>
  <c r="H182" i="5"/>
  <c r="G182" i="5"/>
  <c r="A182" i="5"/>
  <c r="AL181" i="5"/>
  <c r="AK181" i="5"/>
  <c r="AJ181" i="5"/>
  <c r="H181" i="5"/>
  <c r="G181" i="5"/>
  <c r="A181" i="5"/>
  <c r="AL180" i="5"/>
  <c r="AK180" i="5"/>
  <c r="AJ180" i="5"/>
  <c r="H180" i="5"/>
  <c r="G180" i="5"/>
  <c r="A180" i="5"/>
  <c r="AL179" i="5"/>
  <c r="AK179" i="5"/>
  <c r="AJ179" i="5"/>
  <c r="H179" i="5"/>
  <c r="G179" i="5"/>
  <c r="A179" i="5"/>
  <c r="AL178" i="5"/>
  <c r="AK178" i="5"/>
  <c r="AJ178" i="5"/>
  <c r="H178" i="5"/>
  <c r="G178" i="5"/>
  <c r="A178" i="5"/>
  <c r="AL177" i="5"/>
  <c r="AK177" i="5"/>
  <c r="AJ177" i="5"/>
  <c r="H177" i="5"/>
  <c r="G177" i="5"/>
  <c r="A177" i="5"/>
  <c r="AL176" i="5"/>
  <c r="AK176" i="5"/>
  <c r="AJ176" i="5"/>
  <c r="H176" i="5"/>
  <c r="G176" i="5"/>
  <c r="A176" i="5"/>
  <c r="AL175" i="5"/>
  <c r="AK175" i="5"/>
  <c r="AJ175" i="5"/>
  <c r="H175" i="5"/>
  <c r="G175" i="5"/>
  <c r="A175" i="5"/>
  <c r="AL174" i="5"/>
  <c r="AK174" i="5"/>
  <c r="AJ174" i="5"/>
  <c r="H174" i="5"/>
  <c r="G174" i="5"/>
  <c r="A174" i="5"/>
  <c r="H13" i="5"/>
  <c r="C7" i="5"/>
  <c r="C5" i="5"/>
  <c r="C3" i="5"/>
  <c r="AK1" i="5"/>
  <c r="AJ1" i="5"/>
  <c r="AI1" i="5"/>
  <c r="AH1" i="5"/>
  <c r="AG1" i="5"/>
  <c r="AF1" i="5"/>
  <c r="AE1" i="5"/>
  <c r="AD1" i="5"/>
  <c r="AC1" i="5"/>
  <c r="AB1" i="5"/>
  <c r="AA1" i="5"/>
  <c r="Z1" i="5"/>
  <c r="Y1" i="5"/>
  <c r="X1" i="5"/>
  <c r="W1" i="5"/>
  <c r="V1" i="5"/>
  <c r="U1" i="5"/>
  <c r="T1" i="5"/>
  <c r="S1" i="5"/>
  <c r="R1" i="5"/>
  <c r="Q1" i="5"/>
  <c r="P1" i="5"/>
  <c r="O1" i="5"/>
  <c r="N1" i="5"/>
  <c r="M1" i="5"/>
  <c r="L1" i="5"/>
  <c r="K1" i="5"/>
  <c r="J1" i="5"/>
  <c r="I1" i="5"/>
  <c r="H1" i="5"/>
  <c r="G1" i="5"/>
  <c r="F1" i="5"/>
  <c r="E1" i="5"/>
  <c r="D1" i="5"/>
  <c r="C1" i="5"/>
  <c r="B1" i="5"/>
  <c r="AL258" i="4"/>
  <c r="AK258" i="4"/>
  <c r="AJ258" i="4"/>
  <c r="H258" i="4"/>
  <c r="G258" i="4"/>
  <c r="A258" i="4"/>
  <c r="AL257" i="4"/>
  <c r="AK257" i="4"/>
  <c r="AJ257" i="4"/>
  <c r="H257" i="4"/>
  <c r="G257" i="4"/>
  <c r="A257" i="4"/>
  <c r="AL256" i="4"/>
  <c r="AK256" i="4"/>
  <c r="AJ256" i="4"/>
  <c r="H256" i="4"/>
  <c r="G256" i="4"/>
  <c r="A256" i="4"/>
  <c r="AL255" i="4"/>
  <c r="AK255" i="4"/>
  <c r="AJ255" i="4"/>
  <c r="H255" i="4"/>
  <c r="G255" i="4"/>
  <c r="A255" i="4"/>
  <c r="AL254" i="4"/>
  <c r="AK254" i="4"/>
  <c r="AJ254" i="4"/>
  <c r="H254" i="4"/>
  <c r="G254" i="4"/>
  <c r="A254" i="4"/>
  <c r="AL253" i="4"/>
  <c r="AK253" i="4"/>
  <c r="AJ253" i="4"/>
  <c r="H253" i="4"/>
  <c r="G253" i="4"/>
  <c r="A253" i="4"/>
  <c r="AL252" i="4"/>
  <c r="AK252" i="4"/>
  <c r="AJ252" i="4"/>
  <c r="H252" i="4"/>
  <c r="G252" i="4"/>
  <c r="A252" i="4"/>
  <c r="AL251" i="4"/>
  <c r="AK251" i="4"/>
  <c r="AJ251" i="4"/>
  <c r="H251" i="4"/>
  <c r="G251" i="4"/>
  <c r="A251" i="4"/>
  <c r="AL250" i="4"/>
  <c r="AK250" i="4"/>
  <c r="AJ250" i="4"/>
  <c r="H250" i="4"/>
  <c r="G250" i="4"/>
  <c r="A250" i="4"/>
  <c r="AL249" i="4"/>
  <c r="AK249" i="4"/>
  <c r="AJ249" i="4"/>
  <c r="H249" i="4"/>
  <c r="G249" i="4"/>
  <c r="A249" i="4"/>
  <c r="AL248" i="4"/>
  <c r="AK248" i="4"/>
  <c r="AJ248" i="4"/>
  <c r="H248" i="4"/>
  <c r="G248" i="4"/>
  <c r="A248" i="4"/>
  <c r="AL247" i="4"/>
  <c r="AK247" i="4"/>
  <c r="AJ247" i="4"/>
  <c r="H247" i="4"/>
  <c r="G247" i="4"/>
  <c r="A247" i="4"/>
  <c r="AL246" i="4"/>
  <c r="AK246" i="4"/>
  <c r="AJ246" i="4"/>
  <c r="H246" i="4"/>
  <c r="G246" i="4"/>
  <c r="A246" i="4"/>
  <c r="AL245" i="4"/>
  <c r="AK245" i="4"/>
  <c r="AJ245" i="4"/>
  <c r="H245" i="4"/>
  <c r="G245" i="4"/>
  <c r="A245" i="4"/>
  <c r="AL244" i="4"/>
  <c r="AK244" i="4"/>
  <c r="AJ244" i="4"/>
  <c r="H244" i="4"/>
  <c r="G244" i="4"/>
  <c r="A244" i="4"/>
  <c r="AL243" i="4"/>
  <c r="AK243" i="4"/>
  <c r="AJ243" i="4"/>
  <c r="H243" i="4"/>
  <c r="G243" i="4"/>
  <c r="A243" i="4"/>
  <c r="AL242" i="4"/>
  <c r="AK242" i="4"/>
  <c r="AJ242" i="4"/>
  <c r="H242" i="4"/>
  <c r="G242" i="4"/>
  <c r="A242" i="4"/>
  <c r="AL241" i="4"/>
  <c r="AK241" i="4"/>
  <c r="AJ241" i="4"/>
  <c r="H241" i="4"/>
  <c r="G241" i="4"/>
  <c r="A241" i="4"/>
  <c r="AL240" i="4"/>
  <c r="AK240" i="4"/>
  <c r="AJ240" i="4"/>
  <c r="H240" i="4"/>
  <c r="G240" i="4"/>
  <c r="A240" i="4"/>
  <c r="AL239" i="4"/>
  <c r="AK239" i="4"/>
  <c r="AJ239" i="4"/>
  <c r="H239" i="4"/>
  <c r="G239" i="4"/>
  <c r="A239" i="4"/>
  <c r="AL238" i="4"/>
  <c r="AK238" i="4"/>
  <c r="AJ238" i="4"/>
  <c r="H238" i="4"/>
  <c r="G238" i="4"/>
  <c r="A238" i="4"/>
  <c r="AL237" i="4"/>
  <c r="AK237" i="4"/>
  <c r="AJ237" i="4"/>
  <c r="H237" i="4"/>
  <c r="G237" i="4"/>
  <c r="A237" i="4"/>
  <c r="AL236" i="4"/>
  <c r="AK236" i="4"/>
  <c r="AJ236" i="4"/>
  <c r="H236" i="4"/>
  <c r="G236" i="4"/>
  <c r="A236" i="4"/>
  <c r="AL235" i="4"/>
  <c r="AK235" i="4"/>
  <c r="AJ235" i="4"/>
  <c r="H235" i="4"/>
  <c r="G235" i="4"/>
  <c r="A235" i="4"/>
  <c r="AL234" i="4"/>
  <c r="AK234" i="4"/>
  <c r="AJ234" i="4"/>
  <c r="H234" i="4"/>
  <c r="G234" i="4"/>
  <c r="A234" i="4"/>
  <c r="AL233" i="4"/>
  <c r="AK233" i="4"/>
  <c r="AJ233" i="4"/>
  <c r="H233" i="4"/>
  <c r="G233" i="4"/>
  <c r="A233" i="4"/>
  <c r="AL232" i="4"/>
  <c r="AK232" i="4"/>
  <c r="AJ232" i="4"/>
  <c r="H232" i="4"/>
  <c r="G232" i="4"/>
  <c r="A232" i="4"/>
  <c r="AL231" i="4"/>
  <c r="AK231" i="4"/>
  <c r="AJ231" i="4"/>
  <c r="H231" i="4"/>
  <c r="G231" i="4"/>
  <c r="A231" i="4"/>
  <c r="AL230" i="4"/>
  <c r="AK230" i="4"/>
  <c r="AJ230" i="4"/>
  <c r="H230" i="4"/>
  <c r="G230" i="4"/>
  <c r="A230" i="4"/>
  <c r="AL229" i="4"/>
  <c r="AK229" i="4"/>
  <c r="AJ229" i="4"/>
  <c r="H229" i="4"/>
  <c r="G229" i="4"/>
  <c r="A229" i="4"/>
  <c r="AL228" i="4"/>
  <c r="AK228" i="4"/>
  <c r="AJ228" i="4"/>
  <c r="H228" i="4"/>
  <c r="G228" i="4"/>
  <c r="A228" i="4"/>
  <c r="AL227" i="4"/>
  <c r="AK227" i="4"/>
  <c r="AJ227" i="4"/>
  <c r="H227" i="4"/>
  <c r="G227" i="4"/>
  <c r="A227" i="4"/>
  <c r="AL226" i="4"/>
  <c r="AK226" i="4"/>
  <c r="AJ226" i="4"/>
  <c r="H226" i="4"/>
  <c r="G226" i="4"/>
  <c r="A226" i="4"/>
  <c r="AL225" i="4"/>
  <c r="AK225" i="4"/>
  <c r="AJ225" i="4"/>
  <c r="H225" i="4"/>
  <c r="G225" i="4"/>
  <c r="A225" i="4"/>
  <c r="AL224" i="4"/>
  <c r="AK224" i="4"/>
  <c r="AJ224" i="4"/>
  <c r="H224" i="4"/>
  <c r="G224" i="4"/>
  <c r="A224" i="4"/>
  <c r="AL223" i="4"/>
  <c r="AK223" i="4"/>
  <c r="AJ223" i="4"/>
  <c r="H223" i="4"/>
  <c r="G223" i="4"/>
  <c r="A223" i="4"/>
  <c r="AL222" i="4"/>
  <c r="AK222" i="4"/>
  <c r="AJ222" i="4"/>
  <c r="H222" i="4"/>
  <c r="G222" i="4"/>
  <c r="A222" i="4"/>
  <c r="AL221" i="4"/>
  <c r="AK221" i="4"/>
  <c r="AJ221" i="4"/>
  <c r="H221" i="4"/>
  <c r="G221" i="4"/>
  <c r="A221" i="4"/>
  <c r="AL220" i="4"/>
  <c r="AK220" i="4"/>
  <c r="AJ220" i="4"/>
  <c r="H220" i="4"/>
  <c r="G220" i="4"/>
  <c r="A220" i="4"/>
  <c r="AL219" i="4"/>
  <c r="AK219" i="4"/>
  <c r="AJ219" i="4"/>
  <c r="H219" i="4"/>
  <c r="G219" i="4"/>
  <c r="A219" i="4"/>
  <c r="AL218" i="4"/>
  <c r="AK218" i="4"/>
  <c r="AJ218" i="4"/>
  <c r="H218" i="4"/>
  <c r="G218" i="4"/>
  <c r="A218" i="4"/>
  <c r="AL217" i="4"/>
  <c r="AK217" i="4"/>
  <c r="AJ217" i="4"/>
  <c r="H217" i="4"/>
  <c r="G217" i="4"/>
  <c r="A217" i="4"/>
  <c r="AL216" i="4"/>
  <c r="AK216" i="4"/>
  <c r="AJ216" i="4"/>
  <c r="H216" i="4"/>
  <c r="G216" i="4"/>
  <c r="A216" i="4"/>
  <c r="AL215" i="4"/>
  <c r="AK215" i="4"/>
  <c r="AJ215" i="4"/>
  <c r="H215" i="4"/>
  <c r="G215" i="4"/>
  <c r="A215" i="4"/>
  <c r="AL214" i="4"/>
  <c r="AK214" i="4"/>
  <c r="AJ214" i="4"/>
  <c r="H214" i="4"/>
  <c r="G214" i="4"/>
  <c r="A214" i="4"/>
  <c r="AL213" i="4"/>
  <c r="AK213" i="4"/>
  <c r="AJ213" i="4"/>
  <c r="H213" i="4"/>
  <c r="G213" i="4"/>
  <c r="A213" i="4"/>
  <c r="AL212" i="4"/>
  <c r="AK212" i="4"/>
  <c r="AJ212" i="4"/>
  <c r="H212" i="4"/>
  <c r="G212" i="4"/>
  <c r="A212" i="4"/>
  <c r="AL211" i="4"/>
  <c r="AK211" i="4"/>
  <c r="AJ211" i="4"/>
  <c r="H211" i="4"/>
  <c r="G211" i="4"/>
  <c r="A211" i="4"/>
  <c r="AL210" i="4"/>
  <c r="AK210" i="4"/>
  <c r="AJ210" i="4"/>
  <c r="H210" i="4"/>
  <c r="G210" i="4"/>
  <c r="A210" i="4"/>
  <c r="AL209" i="4"/>
  <c r="AK209" i="4"/>
  <c r="AJ209" i="4"/>
  <c r="H209" i="4"/>
  <c r="G209" i="4"/>
  <c r="A209" i="4"/>
  <c r="AL208" i="4"/>
  <c r="AK208" i="4"/>
  <c r="AJ208" i="4"/>
  <c r="H208" i="4"/>
  <c r="G208" i="4"/>
  <c r="A208" i="4"/>
  <c r="AL207" i="4"/>
  <c r="AK207" i="4"/>
  <c r="AJ207" i="4"/>
  <c r="H207" i="4"/>
  <c r="G207" i="4"/>
  <c r="A207" i="4"/>
  <c r="AL206" i="4"/>
  <c r="AK206" i="4"/>
  <c r="AJ206" i="4"/>
  <c r="H206" i="4"/>
  <c r="G206" i="4"/>
  <c r="A206" i="4"/>
  <c r="AL205" i="4"/>
  <c r="AK205" i="4"/>
  <c r="AJ205" i="4"/>
  <c r="H205" i="4"/>
  <c r="G205" i="4"/>
  <c r="A205" i="4"/>
  <c r="AL204" i="4"/>
  <c r="AK204" i="4"/>
  <c r="AJ204" i="4"/>
  <c r="H204" i="4"/>
  <c r="G204" i="4"/>
  <c r="A204" i="4"/>
  <c r="AL203" i="4"/>
  <c r="AK203" i="4"/>
  <c r="AJ203" i="4"/>
  <c r="H203" i="4"/>
  <c r="G203" i="4"/>
  <c r="A203" i="4"/>
  <c r="AL202" i="4"/>
  <c r="AK202" i="4"/>
  <c r="AJ202" i="4"/>
  <c r="H202" i="4"/>
  <c r="G202" i="4"/>
  <c r="A202" i="4"/>
  <c r="AL201" i="4"/>
  <c r="AK201" i="4"/>
  <c r="AJ201" i="4"/>
  <c r="H201" i="4"/>
  <c r="G201" i="4"/>
  <c r="A201" i="4"/>
  <c r="AL200" i="4"/>
  <c r="AK200" i="4"/>
  <c r="AJ200" i="4"/>
  <c r="H200" i="4"/>
  <c r="G200" i="4"/>
  <c r="A200" i="4"/>
  <c r="AL199" i="4"/>
  <c r="AK199" i="4"/>
  <c r="AJ199" i="4"/>
  <c r="H199" i="4"/>
  <c r="G199" i="4"/>
  <c r="A199" i="4"/>
  <c r="AL198" i="4"/>
  <c r="AK198" i="4"/>
  <c r="AJ198" i="4"/>
  <c r="H198" i="4"/>
  <c r="G198" i="4"/>
  <c r="A198" i="4"/>
  <c r="AL197" i="4"/>
  <c r="AK197" i="4"/>
  <c r="AJ197" i="4"/>
  <c r="H197" i="4"/>
  <c r="G197" i="4"/>
  <c r="A197" i="4"/>
  <c r="AL196" i="4"/>
  <c r="AK196" i="4"/>
  <c r="AJ196" i="4"/>
  <c r="H196" i="4"/>
  <c r="G196" i="4"/>
  <c r="A196" i="4"/>
  <c r="AL195" i="4"/>
  <c r="AK195" i="4"/>
  <c r="AJ195" i="4"/>
  <c r="H195" i="4"/>
  <c r="G195" i="4"/>
  <c r="A195" i="4"/>
  <c r="AL194" i="4"/>
  <c r="AK194" i="4"/>
  <c r="AJ194" i="4"/>
  <c r="H194" i="4"/>
  <c r="G194" i="4"/>
  <c r="A194" i="4"/>
  <c r="AL193" i="4"/>
  <c r="AK193" i="4"/>
  <c r="AJ193" i="4"/>
  <c r="H193" i="4"/>
  <c r="G193" i="4"/>
  <c r="A193" i="4"/>
  <c r="AL192" i="4"/>
  <c r="AK192" i="4"/>
  <c r="AJ192" i="4"/>
  <c r="H192" i="4"/>
  <c r="G192" i="4"/>
  <c r="A192" i="4"/>
  <c r="AL191" i="4"/>
  <c r="AK191" i="4"/>
  <c r="AJ191" i="4"/>
  <c r="H191" i="4"/>
  <c r="G191" i="4"/>
  <c r="A191" i="4"/>
  <c r="AL190" i="4"/>
  <c r="AK190" i="4"/>
  <c r="AJ190" i="4"/>
  <c r="H190" i="4"/>
  <c r="G190" i="4"/>
  <c r="A190" i="4"/>
  <c r="AL189" i="4"/>
  <c r="AK189" i="4"/>
  <c r="AJ189" i="4"/>
  <c r="H189" i="4"/>
  <c r="G189" i="4"/>
  <c r="A189" i="4"/>
  <c r="AL188" i="4"/>
  <c r="AK188" i="4"/>
  <c r="AJ188" i="4"/>
  <c r="H188" i="4"/>
  <c r="G188" i="4"/>
  <c r="A188" i="4"/>
  <c r="AL187" i="4"/>
  <c r="AK187" i="4"/>
  <c r="AJ187" i="4"/>
  <c r="H187" i="4"/>
  <c r="G187" i="4"/>
  <c r="A187" i="4"/>
  <c r="AL186" i="4"/>
  <c r="AK186" i="4"/>
  <c r="AJ186" i="4"/>
  <c r="H186" i="4"/>
  <c r="G186" i="4"/>
  <c r="A186" i="4"/>
  <c r="AL185" i="4"/>
  <c r="AK185" i="4"/>
  <c r="AJ185" i="4"/>
  <c r="H185" i="4"/>
  <c r="G185" i="4"/>
  <c r="A185" i="4"/>
  <c r="AL184" i="4"/>
  <c r="AK184" i="4"/>
  <c r="AJ184" i="4"/>
  <c r="H184" i="4"/>
  <c r="G184" i="4"/>
  <c r="A184" i="4"/>
  <c r="AL183" i="4"/>
  <c r="AK183" i="4"/>
  <c r="AJ183" i="4"/>
  <c r="H183" i="4"/>
  <c r="G183" i="4"/>
  <c r="A183" i="4"/>
  <c r="AL182" i="4"/>
  <c r="AK182" i="4"/>
  <c r="AJ182" i="4"/>
  <c r="H182" i="4"/>
  <c r="G182" i="4"/>
  <c r="A182" i="4"/>
  <c r="AL181" i="4"/>
  <c r="AK181" i="4"/>
  <c r="AJ181" i="4"/>
  <c r="H181" i="4"/>
  <c r="G181" i="4"/>
  <c r="A181" i="4"/>
  <c r="AL180" i="4"/>
  <c r="AK180" i="4"/>
  <c r="AJ180" i="4"/>
  <c r="H180" i="4"/>
  <c r="G180" i="4"/>
  <c r="A180" i="4"/>
  <c r="AL179" i="4"/>
  <c r="AK179" i="4"/>
  <c r="AJ179" i="4"/>
  <c r="H179" i="4"/>
  <c r="G179" i="4"/>
  <c r="A179" i="4"/>
  <c r="AL178" i="4"/>
  <c r="AK178" i="4"/>
  <c r="AJ178" i="4"/>
  <c r="H178" i="4"/>
  <c r="G178" i="4"/>
  <c r="A178" i="4"/>
  <c r="AL177" i="4"/>
  <c r="AK177" i="4"/>
  <c r="AJ177" i="4"/>
  <c r="H177" i="4"/>
  <c r="G177" i="4"/>
  <c r="A177" i="4"/>
  <c r="AL176" i="4"/>
  <c r="AK176" i="4"/>
  <c r="AJ176" i="4"/>
  <c r="H176" i="4"/>
  <c r="G176" i="4"/>
  <c r="A176" i="4"/>
  <c r="AL175" i="4"/>
  <c r="AK175" i="4"/>
  <c r="AJ175" i="4"/>
  <c r="H175" i="4"/>
  <c r="G175" i="4"/>
  <c r="A175" i="4"/>
  <c r="AL174" i="4"/>
  <c r="AK174" i="4"/>
  <c r="AJ174" i="4"/>
  <c r="H174" i="4"/>
  <c r="G174" i="4"/>
  <c r="A174" i="4"/>
  <c r="H13" i="4"/>
  <c r="C7" i="4"/>
  <c r="C5" i="4"/>
  <c r="C3" i="4"/>
  <c r="AK1" i="4"/>
  <c r="AJ1" i="4"/>
  <c r="AI1" i="4"/>
  <c r="AH1" i="4"/>
  <c r="AG1" i="4"/>
  <c r="AF1" i="4"/>
  <c r="AE1" i="4"/>
  <c r="AD1" i="4"/>
  <c r="AC1" i="4"/>
  <c r="AB1" i="4"/>
  <c r="AA1" i="4"/>
  <c r="Z1" i="4"/>
  <c r="Y1" i="4"/>
  <c r="X1" i="4"/>
  <c r="W1" i="4"/>
  <c r="V1" i="4"/>
  <c r="U1" i="4"/>
  <c r="T1" i="4"/>
  <c r="S1" i="4"/>
  <c r="R1" i="4"/>
  <c r="Q1" i="4"/>
  <c r="P1" i="4"/>
  <c r="O1" i="4"/>
  <c r="N1" i="4"/>
  <c r="M1" i="4"/>
  <c r="L1" i="4"/>
  <c r="K1" i="4"/>
  <c r="J1" i="4"/>
  <c r="I1" i="4"/>
  <c r="H1" i="4"/>
  <c r="G1" i="4"/>
  <c r="F1" i="4"/>
  <c r="E1" i="4"/>
  <c r="D1" i="4"/>
  <c r="C1" i="4"/>
  <c r="B1" i="4"/>
  <c r="AL258" i="3"/>
  <c r="AK258" i="3"/>
  <c r="AJ258" i="3"/>
  <c r="H258" i="3"/>
  <c r="G258" i="3"/>
  <c r="A258" i="3"/>
  <c r="AL257" i="3"/>
  <c r="AK257" i="3"/>
  <c r="AJ257" i="3"/>
  <c r="H257" i="3"/>
  <c r="G257" i="3"/>
  <c r="A257" i="3"/>
  <c r="AL256" i="3"/>
  <c r="AK256" i="3"/>
  <c r="AJ256" i="3"/>
  <c r="H256" i="3"/>
  <c r="G256" i="3"/>
  <c r="A256" i="3"/>
  <c r="AL255" i="3"/>
  <c r="AK255" i="3"/>
  <c r="AJ255" i="3"/>
  <c r="H255" i="3"/>
  <c r="G255" i="3"/>
  <c r="A255" i="3"/>
  <c r="AL254" i="3"/>
  <c r="AK254" i="3"/>
  <c r="AJ254" i="3"/>
  <c r="H254" i="3"/>
  <c r="G254" i="3"/>
  <c r="A254" i="3"/>
  <c r="AL253" i="3"/>
  <c r="AK253" i="3"/>
  <c r="AJ253" i="3"/>
  <c r="H253" i="3"/>
  <c r="G253" i="3"/>
  <c r="A253" i="3"/>
  <c r="AL252" i="3"/>
  <c r="AK252" i="3"/>
  <c r="AJ252" i="3"/>
  <c r="H252" i="3"/>
  <c r="G252" i="3"/>
  <c r="A252" i="3"/>
  <c r="AL251" i="3"/>
  <c r="AK251" i="3"/>
  <c r="AJ251" i="3"/>
  <c r="H251" i="3"/>
  <c r="G251" i="3"/>
  <c r="A251" i="3"/>
  <c r="AL250" i="3"/>
  <c r="AK250" i="3"/>
  <c r="AJ250" i="3"/>
  <c r="H250" i="3"/>
  <c r="G250" i="3"/>
  <c r="A250" i="3"/>
  <c r="AL249" i="3"/>
  <c r="AK249" i="3"/>
  <c r="AJ249" i="3"/>
  <c r="H249" i="3"/>
  <c r="G249" i="3"/>
  <c r="A249" i="3"/>
  <c r="AL248" i="3"/>
  <c r="AK248" i="3"/>
  <c r="AJ248" i="3"/>
  <c r="H248" i="3"/>
  <c r="G248" i="3"/>
  <c r="A248" i="3"/>
  <c r="AL247" i="3"/>
  <c r="AK247" i="3"/>
  <c r="AJ247" i="3"/>
  <c r="H247" i="3"/>
  <c r="G247" i="3"/>
  <c r="A247" i="3"/>
  <c r="AL246" i="3"/>
  <c r="AK246" i="3"/>
  <c r="AJ246" i="3"/>
  <c r="H246" i="3"/>
  <c r="G246" i="3"/>
  <c r="A246" i="3"/>
  <c r="AL245" i="3"/>
  <c r="AK245" i="3"/>
  <c r="AJ245" i="3"/>
  <c r="H245" i="3"/>
  <c r="G245" i="3"/>
  <c r="A245" i="3"/>
  <c r="AL244" i="3"/>
  <c r="AK244" i="3"/>
  <c r="AJ244" i="3"/>
  <c r="H244" i="3"/>
  <c r="G244" i="3"/>
  <c r="A244" i="3"/>
  <c r="AL243" i="3"/>
  <c r="AK243" i="3"/>
  <c r="AJ243" i="3"/>
  <c r="H243" i="3"/>
  <c r="G243" i="3"/>
  <c r="A243" i="3"/>
  <c r="AL242" i="3"/>
  <c r="AK242" i="3"/>
  <c r="AJ242" i="3"/>
  <c r="H242" i="3"/>
  <c r="G242" i="3"/>
  <c r="A242" i="3"/>
  <c r="AL241" i="3"/>
  <c r="AK241" i="3"/>
  <c r="AJ241" i="3"/>
  <c r="H241" i="3"/>
  <c r="G241" i="3"/>
  <c r="A241" i="3"/>
  <c r="AL240" i="3"/>
  <c r="AK240" i="3"/>
  <c r="AJ240" i="3"/>
  <c r="H240" i="3"/>
  <c r="G240" i="3"/>
  <c r="A240" i="3"/>
  <c r="AL239" i="3"/>
  <c r="AK239" i="3"/>
  <c r="AJ239" i="3"/>
  <c r="H239" i="3"/>
  <c r="G239" i="3"/>
  <c r="A239" i="3"/>
  <c r="AL238" i="3"/>
  <c r="AK238" i="3"/>
  <c r="AJ238" i="3"/>
  <c r="H238" i="3"/>
  <c r="G238" i="3"/>
  <c r="A238" i="3"/>
  <c r="AL237" i="3"/>
  <c r="AK237" i="3"/>
  <c r="AJ237" i="3"/>
  <c r="H237" i="3"/>
  <c r="G237" i="3"/>
  <c r="A237" i="3"/>
  <c r="AL236" i="3"/>
  <c r="AK236" i="3"/>
  <c r="AJ236" i="3"/>
  <c r="H236" i="3"/>
  <c r="G236" i="3"/>
  <c r="A236" i="3"/>
  <c r="AL235" i="3"/>
  <c r="AK235" i="3"/>
  <c r="AJ235" i="3"/>
  <c r="H235" i="3"/>
  <c r="G235" i="3"/>
  <c r="A235" i="3"/>
  <c r="AL234" i="3"/>
  <c r="AK234" i="3"/>
  <c r="AJ234" i="3"/>
  <c r="H234" i="3"/>
  <c r="G234" i="3"/>
  <c r="A234" i="3"/>
  <c r="AL233" i="3"/>
  <c r="AK233" i="3"/>
  <c r="AJ233" i="3"/>
  <c r="H233" i="3"/>
  <c r="G233" i="3"/>
  <c r="A233" i="3"/>
  <c r="AL232" i="3"/>
  <c r="AK232" i="3"/>
  <c r="AJ232" i="3"/>
  <c r="H232" i="3"/>
  <c r="G232" i="3"/>
  <c r="A232" i="3"/>
  <c r="AL231" i="3"/>
  <c r="AK231" i="3"/>
  <c r="AJ231" i="3"/>
  <c r="H231" i="3"/>
  <c r="G231" i="3"/>
  <c r="A231" i="3"/>
  <c r="AL230" i="3"/>
  <c r="AK230" i="3"/>
  <c r="AJ230" i="3"/>
  <c r="H230" i="3"/>
  <c r="G230" i="3"/>
  <c r="A230" i="3"/>
  <c r="AL229" i="3"/>
  <c r="AK229" i="3"/>
  <c r="AJ229" i="3"/>
  <c r="H229" i="3"/>
  <c r="G229" i="3"/>
  <c r="A229" i="3"/>
  <c r="AL228" i="3"/>
  <c r="AK228" i="3"/>
  <c r="AJ228" i="3"/>
  <c r="H228" i="3"/>
  <c r="G228" i="3"/>
  <c r="A228" i="3"/>
  <c r="AL227" i="3"/>
  <c r="AK227" i="3"/>
  <c r="AJ227" i="3"/>
  <c r="H227" i="3"/>
  <c r="G227" i="3"/>
  <c r="A227" i="3"/>
  <c r="AL226" i="3"/>
  <c r="AK226" i="3"/>
  <c r="AJ226" i="3"/>
  <c r="H226" i="3"/>
  <c r="G226" i="3"/>
  <c r="A226" i="3"/>
  <c r="AL225" i="3"/>
  <c r="AK225" i="3"/>
  <c r="AJ225" i="3"/>
  <c r="H225" i="3"/>
  <c r="G225" i="3"/>
  <c r="A225" i="3"/>
  <c r="AL224" i="3"/>
  <c r="AK224" i="3"/>
  <c r="AJ224" i="3"/>
  <c r="H224" i="3"/>
  <c r="G224" i="3"/>
  <c r="A224" i="3"/>
  <c r="AL223" i="3"/>
  <c r="AK223" i="3"/>
  <c r="AJ223" i="3"/>
  <c r="H223" i="3"/>
  <c r="G223" i="3"/>
  <c r="A223" i="3"/>
  <c r="AL222" i="3"/>
  <c r="AK222" i="3"/>
  <c r="AJ222" i="3"/>
  <c r="H222" i="3"/>
  <c r="G222" i="3"/>
  <c r="A222" i="3"/>
  <c r="AL221" i="3"/>
  <c r="AK221" i="3"/>
  <c r="AJ221" i="3"/>
  <c r="H221" i="3"/>
  <c r="G221" i="3"/>
  <c r="A221" i="3"/>
  <c r="AL220" i="3"/>
  <c r="AK220" i="3"/>
  <c r="AJ220" i="3"/>
  <c r="H220" i="3"/>
  <c r="G220" i="3"/>
  <c r="A220" i="3"/>
  <c r="AL219" i="3"/>
  <c r="AK219" i="3"/>
  <c r="AJ219" i="3"/>
  <c r="H219" i="3"/>
  <c r="G219" i="3"/>
  <c r="A219" i="3"/>
  <c r="AL218" i="3"/>
  <c r="AK218" i="3"/>
  <c r="AJ218" i="3"/>
  <c r="H218" i="3"/>
  <c r="G218" i="3"/>
  <c r="A218" i="3"/>
  <c r="AL217" i="3"/>
  <c r="AK217" i="3"/>
  <c r="AJ217" i="3"/>
  <c r="H217" i="3"/>
  <c r="G217" i="3"/>
  <c r="A217" i="3"/>
  <c r="AL216" i="3"/>
  <c r="AK216" i="3"/>
  <c r="AJ216" i="3"/>
  <c r="H216" i="3"/>
  <c r="G216" i="3"/>
  <c r="A216" i="3"/>
  <c r="AL215" i="3"/>
  <c r="AK215" i="3"/>
  <c r="AJ215" i="3"/>
  <c r="H215" i="3"/>
  <c r="G215" i="3"/>
  <c r="A215" i="3"/>
  <c r="AL214" i="3"/>
  <c r="AK214" i="3"/>
  <c r="AJ214" i="3"/>
  <c r="H214" i="3"/>
  <c r="G214" i="3"/>
  <c r="A214" i="3"/>
  <c r="AL213" i="3"/>
  <c r="AK213" i="3"/>
  <c r="AJ213" i="3"/>
  <c r="H213" i="3"/>
  <c r="G213" i="3"/>
  <c r="A213" i="3"/>
  <c r="AL212" i="3"/>
  <c r="AK212" i="3"/>
  <c r="AJ212" i="3"/>
  <c r="H212" i="3"/>
  <c r="G212" i="3"/>
  <c r="A212" i="3"/>
  <c r="AL211" i="3"/>
  <c r="AK211" i="3"/>
  <c r="AJ211" i="3"/>
  <c r="H211" i="3"/>
  <c r="G211" i="3"/>
  <c r="A211" i="3"/>
  <c r="AL210" i="3"/>
  <c r="AK210" i="3"/>
  <c r="AJ210" i="3"/>
  <c r="H210" i="3"/>
  <c r="G210" i="3"/>
  <c r="A210" i="3"/>
  <c r="AL209" i="3"/>
  <c r="AK209" i="3"/>
  <c r="AJ209" i="3"/>
  <c r="H209" i="3"/>
  <c r="G209" i="3"/>
  <c r="A209" i="3"/>
  <c r="AL208" i="3"/>
  <c r="AK208" i="3"/>
  <c r="AJ208" i="3"/>
  <c r="H208" i="3"/>
  <c r="G208" i="3"/>
  <c r="A208" i="3"/>
  <c r="AL207" i="3"/>
  <c r="AK207" i="3"/>
  <c r="AJ207" i="3"/>
  <c r="H207" i="3"/>
  <c r="G207" i="3"/>
  <c r="A207" i="3"/>
  <c r="AL206" i="3"/>
  <c r="AK206" i="3"/>
  <c r="AJ206" i="3"/>
  <c r="H206" i="3"/>
  <c r="G206" i="3"/>
  <c r="A206" i="3"/>
  <c r="AL205" i="3"/>
  <c r="AK205" i="3"/>
  <c r="AJ205" i="3"/>
  <c r="H205" i="3"/>
  <c r="G205" i="3"/>
  <c r="A205" i="3"/>
  <c r="AL204" i="3"/>
  <c r="AK204" i="3"/>
  <c r="AJ204" i="3"/>
  <c r="H204" i="3"/>
  <c r="G204" i="3"/>
  <c r="A204" i="3"/>
  <c r="AL203" i="3"/>
  <c r="AK203" i="3"/>
  <c r="AJ203" i="3"/>
  <c r="H203" i="3"/>
  <c r="G203" i="3"/>
  <c r="A203" i="3"/>
  <c r="AL202" i="3"/>
  <c r="AK202" i="3"/>
  <c r="AJ202" i="3"/>
  <c r="H202" i="3"/>
  <c r="G202" i="3"/>
  <c r="A202" i="3"/>
  <c r="AL201" i="3"/>
  <c r="AK201" i="3"/>
  <c r="AJ201" i="3"/>
  <c r="H201" i="3"/>
  <c r="G201" i="3"/>
  <c r="A201" i="3"/>
  <c r="AL200" i="3"/>
  <c r="AK200" i="3"/>
  <c r="AJ200" i="3"/>
  <c r="H200" i="3"/>
  <c r="G200" i="3"/>
  <c r="A200" i="3"/>
  <c r="AL199" i="3"/>
  <c r="AK199" i="3"/>
  <c r="AJ199" i="3"/>
  <c r="H199" i="3"/>
  <c r="G199" i="3"/>
  <c r="A199" i="3"/>
  <c r="AL198" i="3"/>
  <c r="AK198" i="3"/>
  <c r="AJ198" i="3"/>
  <c r="H198" i="3"/>
  <c r="G198" i="3"/>
  <c r="A198" i="3"/>
  <c r="AL197" i="3"/>
  <c r="AK197" i="3"/>
  <c r="AJ197" i="3"/>
  <c r="H197" i="3"/>
  <c r="G197" i="3"/>
  <c r="A197" i="3"/>
  <c r="AL196" i="3"/>
  <c r="AK196" i="3"/>
  <c r="AJ196" i="3"/>
  <c r="H196" i="3"/>
  <c r="G196" i="3"/>
  <c r="A196" i="3"/>
  <c r="AL195" i="3"/>
  <c r="AK195" i="3"/>
  <c r="AJ195" i="3"/>
  <c r="H195" i="3"/>
  <c r="G195" i="3"/>
  <c r="A195" i="3"/>
  <c r="AL194" i="3"/>
  <c r="AK194" i="3"/>
  <c r="AJ194" i="3"/>
  <c r="H194" i="3"/>
  <c r="G194" i="3"/>
  <c r="A194" i="3"/>
  <c r="AL193" i="3"/>
  <c r="AK193" i="3"/>
  <c r="AJ193" i="3"/>
  <c r="H193" i="3"/>
  <c r="G193" i="3"/>
  <c r="A193" i="3"/>
  <c r="AL192" i="3"/>
  <c r="AK192" i="3"/>
  <c r="AJ192" i="3"/>
  <c r="H192" i="3"/>
  <c r="G192" i="3"/>
  <c r="A192" i="3"/>
  <c r="AL191" i="3"/>
  <c r="AK191" i="3"/>
  <c r="AJ191" i="3"/>
  <c r="H191" i="3"/>
  <c r="G191" i="3"/>
  <c r="A191" i="3"/>
  <c r="AL190" i="3"/>
  <c r="AK190" i="3"/>
  <c r="AJ190" i="3"/>
  <c r="H190" i="3"/>
  <c r="G190" i="3"/>
  <c r="A190" i="3"/>
  <c r="AL189" i="3"/>
  <c r="AK189" i="3"/>
  <c r="AJ189" i="3"/>
  <c r="H189" i="3"/>
  <c r="G189" i="3"/>
  <c r="A189" i="3"/>
  <c r="AL188" i="3"/>
  <c r="AK188" i="3"/>
  <c r="AJ188" i="3"/>
  <c r="H188" i="3"/>
  <c r="G188" i="3"/>
  <c r="A188" i="3"/>
  <c r="AL187" i="3"/>
  <c r="AK187" i="3"/>
  <c r="AJ187" i="3"/>
  <c r="H187" i="3"/>
  <c r="G187" i="3"/>
  <c r="A187" i="3"/>
  <c r="AL186" i="3"/>
  <c r="AK186" i="3"/>
  <c r="AJ186" i="3"/>
  <c r="H186" i="3"/>
  <c r="G186" i="3"/>
  <c r="A186" i="3"/>
  <c r="AL185" i="3"/>
  <c r="AK185" i="3"/>
  <c r="AJ185" i="3"/>
  <c r="H185" i="3"/>
  <c r="G185" i="3"/>
  <c r="A185" i="3"/>
  <c r="AL184" i="3"/>
  <c r="AK184" i="3"/>
  <c r="AJ184" i="3"/>
  <c r="H184" i="3"/>
  <c r="G184" i="3"/>
  <c r="A184" i="3"/>
  <c r="AL183" i="3"/>
  <c r="AK183" i="3"/>
  <c r="AJ183" i="3"/>
  <c r="H183" i="3"/>
  <c r="G183" i="3"/>
  <c r="A183" i="3"/>
  <c r="AL182" i="3"/>
  <c r="AK182" i="3"/>
  <c r="AJ182" i="3"/>
  <c r="H182" i="3"/>
  <c r="G182" i="3"/>
  <c r="A182" i="3"/>
  <c r="AL181" i="3"/>
  <c r="AK181" i="3"/>
  <c r="AJ181" i="3"/>
  <c r="H181" i="3"/>
  <c r="G181" i="3"/>
  <c r="A181" i="3"/>
  <c r="AL180" i="3"/>
  <c r="AK180" i="3"/>
  <c r="AJ180" i="3"/>
  <c r="H180" i="3"/>
  <c r="G180" i="3"/>
  <c r="A180" i="3"/>
  <c r="AL179" i="3"/>
  <c r="AK179" i="3"/>
  <c r="AJ179" i="3"/>
  <c r="H179" i="3"/>
  <c r="G179" i="3"/>
  <c r="A179" i="3"/>
  <c r="AL178" i="3"/>
  <c r="AK178" i="3"/>
  <c r="AJ178" i="3"/>
  <c r="H178" i="3"/>
  <c r="G178" i="3"/>
  <c r="A178" i="3"/>
  <c r="AL177" i="3"/>
  <c r="AK177" i="3"/>
  <c r="AJ177" i="3"/>
  <c r="H177" i="3"/>
  <c r="G177" i="3"/>
  <c r="A177" i="3"/>
  <c r="AL176" i="3"/>
  <c r="AK176" i="3"/>
  <c r="AJ176" i="3"/>
  <c r="H176" i="3"/>
  <c r="G176" i="3"/>
  <c r="A176" i="3"/>
  <c r="AL175" i="3"/>
  <c r="AK175" i="3"/>
  <c r="AJ175" i="3"/>
  <c r="H175" i="3"/>
  <c r="G175" i="3"/>
  <c r="A175" i="3"/>
  <c r="AL174" i="3"/>
  <c r="AK174" i="3"/>
  <c r="AJ174" i="3"/>
  <c r="H174" i="3"/>
  <c r="G174" i="3"/>
  <c r="A174" i="3"/>
  <c r="H13" i="3"/>
  <c r="C7" i="3"/>
  <c r="C5" i="3"/>
  <c r="C3" i="3"/>
  <c r="AK1" i="3"/>
  <c r="AJ1" i="3"/>
  <c r="AI1" i="3"/>
  <c r="AH1" i="3"/>
  <c r="AG1" i="3"/>
  <c r="AF1" i="3"/>
  <c r="AE1" i="3"/>
  <c r="AD1" i="3"/>
  <c r="AC1" i="3"/>
  <c r="AB1" i="3"/>
  <c r="AA1" i="3"/>
  <c r="Z1" i="3"/>
  <c r="Y1" i="3"/>
  <c r="X1" i="3"/>
  <c r="W1" i="3"/>
  <c r="V1" i="3"/>
  <c r="U1" i="3"/>
  <c r="T1" i="3"/>
  <c r="S1" i="3"/>
  <c r="R1" i="3"/>
  <c r="Q1" i="3"/>
  <c r="P1" i="3"/>
  <c r="O1" i="3"/>
  <c r="N1" i="3"/>
  <c r="M1" i="3"/>
  <c r="L1" i="3"/>
  <c r="K1" i="3"/>
  <c r="J1" i="3"/>
  <c r="I1" i="3"/>
  <c r="H1" i="3"/>
  <c r="G1" i="3"/>
  <c r="F1" i="3"/>
  <c r="E1" i="3"/>
  <c r="D1" i="3"/>
  <c r="C1" i="3"/>
  <c r="B1" i="3"/>
  <c r="E258" i="2"/>
  <c r="E257" i="2"/>
  <c r="E256" i="2"/>
  <c r="E255" i="2"/>
  <c r="AL255" i="2" s="1"/>
  <c r="AK255" i="2" s="1"/>
  <c r="AL254" i="2"/>
  <c r="AK254" i="2"/>
  <c r="AJ254" i="2"/>
  <c r="H254" i="2"/>
  <c r="G254" i="2"/>
  <c r="F254" i="2"/>
  <c r="D254" i="2"/>
  <c r="C254" i="2" s="1"/>
  <c r="B254" i="2" s="1"/>
  <c r="A254" i="2"/>
  <c r="E253" i="2"/>
  <c r="H252" i="2"/>
  <c r="E252" i="2"/>
  <c r="AL252" i="2" s="1"/>
  <c r="AK252" i="2" s="1"/>
  <c r="E251" i="2"/>
  <c r="H250" i="2"/>
  <c r="E250" i="2"/>
  <c r="AL250" i="2" s="1"/>
  <c r="AK250" i="2" s="1"/>
  <c r="D250" i="2"/>
  <c r="C250" i="2" s="1"/>
  <c r="B250" i="2" s="1"/>
  <c r="AL249" i="2"/>
  <c r="AK249" i="2"/>
  <c r="AJ249" i="2"/>
  <c r="H249" i="2"/>
  <c r="G249" i="2"/>
  <c r="F249" i="2"/>
  <c r="D249" i="2"/>
  <c r="C249" i="2" s="1"/>
  <c r="B249" i="2" s="1"/>
  <c r="A249" i="2"/>
  <c r="A250" i="2" s="1"/>
  <c r="A251" i="2" s="1"/>
  <c r="E248" i="2"/>
  <c r="E247" i="2"/>
  <c r="E246" i="2"/>
  <c r="H245" i="2"/>
  <c r="F245" i="2"/>
  <c r="E245" i="2"/>
  <c r="AL245" i="2" s="1"/>
  <c r="AK245" i="2" s="1"/>
  <c r="D245" i="2"/>
  <c r="C245" i="2" s="1"/>
  <c r="B245" i="2" s="1"/>
  <c r="AL244" i="2"/>
  <c r="AK244" i="2"/>
  <c r="AJ244" i="2"/>
  <c r="H244" i="2"/>
  <c r="G244" i="2"/>
  <c r="F244" i="2"/>
  <c r="D244" i="2"/>
  <c r="C244" i="2" s="1"/>
  <c r="B244" i="2" s="1"/>
  <c r="A244" i="2"/>
  <c r="A245" i="2" s="1"/>
  <c r="E243" i="2"/>
  <c r="H242" i="2"/>
  <c r="E242" i="2"/>
  <c r="E241" i="2"/>
  <c r="H240" i="2"/>
  <c r="F240" i="2"/>
  <c r="E240" i="2"/>
  <c r="AL240" i="2" s="1"/>
  <c r="AK240" i="2" s="1"/>
  <c r="D240" i="2"/>
  <c r="C240" i="2" s="1"/>
  <c r="B240" i="2" s="1"/>
  <c r="AL239" i="2"/>
  <c r="AK239" i="2"/>
  <c r="AJ239" i="2"/>
  <c r="H239" i="2"/>
  <c r="G239" i="2"/>
  <c r="F239" i="2"/>
  <c r="D239" i="2"/>
  <c r="C239" i="2" s="1"/>
  <c r="B239" i="2" s="1"/>
  <c r="A239" i="2"/>
  <c r="A240" i="2" s="1"/>
  <c r="A241" i="2" s="1"/>
  <c r="E238" i="2"/>
  <c r="H237" i="2"/>
  <c r="E237" i="2"/>
  <c r="E236" i="2"/>
  <c r="F235" i="2"/>
  <c r="E235" i="2"/>
  <c r="AL235" i="2" s="1"/>
  <c r="AK235" i="2" s="1"/>
  <c r="D235" i="2"/>
  <c r="C235" i="2" s="1"/>
  <c r="B235" i="2" s="1"/>
  <c r="AL234" i="2"/>
  <c r="AK234" i="2"/>
  <c r="AJ234" i="2"/>
  <c r="H234" i="2"/>
  <c r="G234" i="2"/>
  <c r="F234" i="2"/>
  <c r="D234" i="2"/>
  <c r="C234" i="2" s="1"/>
  <c r="B234" i="2" s="1"/>
  <c r="A234" i="2"/>
  <c r="A235" i="2" s="1"/>
  <c r="A236" i="2" s="1"/>
  <c r="E233" i="2"/>
  <c r="E232" i="2"/>
  <c r="E231" i="2"/>
  <c r="H230" i="2"/>
  <c r="F230" i="2"/>
  <c r="E230" i="2"/>
  <c r="AL230" i="2" s="1"/>
  <c r="AK230" i="2" s="1"/>
  <c r="D230" i="2"/>
  <c r="C230" i="2" s="1"/>
  <c r="B230" i="2" s="1"/>
  <c r="AL229" i="2"/>
  <c r="AK229" i="2"/>
  <c r="AJ229" i="2"/>
  <c r="H229" i="2"/>
  <c r="G229" i="2"/>
  <c r="F229" i="2"/>
  <c r="D229" i="2"/>
  <c r="C229" i="2" s="1"/>
  <c r="B229" i="2" s="1"/>
  <c r="A229" i="2"/>
  <c r="A230" i="2" s="1"/>
  <c r="A231" i="2" s="1"/>
  <c r="E228" i="2"/>
  <c r="E227" i="2"/>
  <c r="E226" i="2"/>
  <c r="H225" i="2"/>
  <c r="F225" i="2"/>
  <c r="E225" i="2"/>
  <c r="AL225" i="2" s="1"/>
  <c r="AK225" i="2" s="1"/>
  <c r="D225" i="2"/>
  <c r="C225" i="2" s="1"/>
  <c r="B225" i="2" s="1"/>
  <c r="AL224" i="2"/>
  <c r="AK224" i="2"/>
  <c r="AJ224" i="2"/>
  <c r="H224" i="2"/>
  <c r="G224" i="2"/>
  <c r="F224" i="2"/>
  <c r="D224" i="2"/>
  <c r="C224" i="2" s="1"/>
  <c r="B224" i="2" s="1"/>
  <c r="A224" i="2"/>
  <c r="A225" i="2" s="1"/>
  <c r="A226" i="2" s="1"/>
  <c r="E223" i="2"/>
  <c r="E222" i="2"/>
  <c r="E221" i="2"/>
  <c r="H220" i="2"/>
  <c r="F220" i="2"/>
  <c r="E220" i="2"/>
  <c r="AL220" i="2" s="1"/>
  <c r="AK220" i="2" s="1"/>
  <c r="D220" i="2"/>
  <c r="C220" i="2" s="1"/>
  <c r="B220" i="2" s="1"/>
  <c r="AL219" i="2"/>
  <c r="AK219" i="2"/>
  <c r="AJ219" i="2"/>
  <c r="H219" i="2"/>
  <c r="G219" i="2"/>
  <c r="F219" i="2"/>
  <c r="D219" i="2"/>
  <c r="C219" i="2" s="1"/>
  <c r="B219" i="2" s="1"/>
  <c r="A219" i="2"/>
  <c r="A220" i="2" s="1"/>
  <c r="A221" i="2" s="1"/>
  <c r="E218" i="2"/>
  <c r="E217" i="2"/>
  <c r="E216" i="2"/>
  <c r="F215" i="2"/>
  <c r="E215" i="2"/>
  <c r="AL215" i="2" s="1"/>
  <c r="AK215" i="2" s="1"/>
  <c r="D215" i="2"/>
  <c r="C215" i="2" s="1"/>
  <c r="B215" i="2" s="1"/>
  <c r="AL214" i="2"/>
  <c r="AK214" i="2"/>
  <c r="AJ214" i="2"/>
  <c r="H214" i="2"/>
  <c r="G214" i="2"/>
  <c r="F214" i="2"/>
  <c r="D214" i="2"/>
  <c r="C214" i="2" s="1"/>
  <c r="B214" i="2" s="1"/>
  <c r="A214" i="2"/>
  <c r="A215" i="2" s="1"/>
  <c r="A216" i="2" s="1"/>
  <c r="E213" i="2"/>
  <c r="E212" i="2"/>
  <c r="E211" i="2"/>
  <c r="H210" i="2"/>
  <c r="F210" i="2"/>
  <c r="E210" i="2"/>
  <c r="AL210" i="2" s="1"/>
  <c r="AK210" i="2" s="1"/>
  <c r="D210" i="2"/>
  <c r="C210" i="2" s="1"/>
  <c r="B210" i="2" s="1"/>
  <c r="AL209" i="2"/>
  <c r="AK209" i="2"/>
  <c r="AJ209" i="2"/>
  <c r="H209" i="2"/>
  <c r="G209" i="2"/>
  <c r="F209" i="2"/>
  <c r="D209" i="2"/>
  <c r="C209" i="2" s="1"/>
  <c r="B209" i="2" s="1"/>
  <c r="A209" i="2"/>
  <c r="A210" i="2" s="1"/>
  <c r="E208" i="2"/>
  <c r="E207" i="2"/>
  <c r="E206" i="2"/>
  <c r="H205" i="2"/>
  <c r="F205" i="2"/>
  <c r="E205" i="2"/>
  <c r="AL205" i="2" s="1"/>
  <c r="AK205" i="2" s="1"/>
  <c r="D205" i="2"/>
  <c r="C205" i="2" s="1"/>
  <c r="B205" i="2" s="1"/>
  <c r="AL204" i="2"/>
  <c r="AK204" i="2"/>
  <c r="AJ204" i="2"/>
  <c r="H204" i="2"/>
  <c r="G204" i="2"/>
  <c r="F204" i="2"/>
  <c r="D204" i="2"/>
  <c r="C204" i="2" s="1"/>
  <c r="B204" i="2" s="1"/>
  <c r="A204" i="2"/>
  <c r="A205" i="2" s="1"/>
  <c r="E203" i="2"/>
  <c r="E202" i="2"/>
  <c r="E201" i="2"/>
  <c r="H200" i="2"/>
  <c r="F200" i="2"/>
  <c r="E200" i="2"/>
  <c r="AL200" i="2" s="1"/>
  <c r="AK200" i="2" s="1"/>
  <c r="D200" i="2"/>
  <c r="C200" i="2" s="1"/>
  <c r="B200" i="2" s="1"/>
  <c r="AL199" i="2"/>
  <c r="AK199" i="2"/>
  <c r="AJ199" i="2"/>
  <c r="H199" i="2"/>
  <c r="G199" i="2"/>
  <c r="F199" i="2"/>
  <c r="D199" i="2"/>
  <c r="C199" i="2" s="1"/>
  <c r="B199" i="2" s="1"/>
  <c r="A199" i="2"/>
  <c r="A200" i="2" s="1"/>
  <c r="E198" i="2"/>
  <c r="H197" i="2"/>
  <c r="E197" i="2"/>
  <c r="E196" i="2"/>
  <c r="F195" i="2"/>
  <c r="E195" i="2"/>
  <c r="AL195" i="2" s="1"/>
  <c r="AK195" i="2" s="1"/>
  <c r="D195" i="2"/>
  <c r="C195" i="2" s="1"/>
  <c r="B195" i="2" s="1"/>
  <c r="AL194" i="2"/>
  <c r="AK194" i="2"/>
  <c r="AJ194" i="2"/>
  <c r="H194" i="2"/>
  <c r="G194" i="2"/>
  <c r="F194" i="2"/>
  <c r="D194" i="2"/>
  <c r="C194" i="2" s="1"/>
  <c r="B194" i="2" s="1"/>
  <c r="A194" i="2"/>
  <c r="A195" i="2" s="1"/>
  <c r="E193" i="2"/>
  <c r="H192" i="2"/>
  <c r="E192" i="2"/>
  <c r="E191" i="2"/>
  <c r="H190" i="2"/>
  <c r="F190" i="2"/>
  <c r="E190" i="2"/>
  <c r="AL190" i="2" s="1"/>
  <c r="AK190" i="2" s="1"/>
  <c r="D190" i="2"/>
  <c r="C190" i="2" s="1"/>
  <c r="B190" i="2" s="1"/>
  <c r="AL189" i="2"/>
  <c r="AK189" i="2"/>
  <c r="AJ189" i="2"/>
  <c r="H189" i="2"/>
  <c r="G189" i="2"/>
  <c r="F189" i="2"/>
  <c r="D189" i="2"/>
  <c r="C189" i="2" s="1"/>
  <c r="B189" i="2" s="1"/>
  <c r="A189" i="2"/>
  <c r="A190" i="2" s="1"/>
  <c r="A191" i="2" s="1"/>
  <c r="E188" i="2"/>
  <c r="H187" i="2"/>
  <c r="E187" i="2"/>
  <c r="E186" i="2"/>
  <c r="H185" i="2"/>
  <c r="F185" i="2"/>
  <c r="E185" i="2"/>
  <c r="AL185" i="2" s="1"/>
  <c r="AK185" i="2" s="1"/>
  <c r="D185" i="2"/>
  <c r="C185" i="2" s="1"/>
  <c r="B185" i="2" s="1"/>
  <c r="AL184" i="2"/>
  <c r="AK184" i="2"/>
  <c r="AJ184" i="2"/>
  <c r="H184" i="2"/>
  <c r="G184" i="2"/>
  <c r="F184" i="2"/>
  <c r="D184" i="2"/>
  <c r="C184" i="2" s="1"/>
  <c r="B184" i="2" s="1"/>
  <c r="A184" i="2"/>
  <c r="A185" i="2" s="1"/>
  <c r="A186" i="2" s="1"/>
  <c r="E183" i="2"/>
  <c r="H182" i="2"/>
  <c r="E182" i="2"/>
  <c r="E181" i="2"/>
  <c r="H180" i="2"/>
  <c r="F180" i="2"/>
  <c r="E180" i="2"/>
  <c r="AL180" i="2" s="1"/>
  <c r="AK180" i="2" s="1"/>
  <c r="D180" i="2"/>
  <c r="C180" i="2" s="1"/>
  <c r="B180" i="2" s="1"/>
  <c r="AL179" i="2"/>
  <c r="AK179" i="2"/>
  <c r="AJ179" i="2"/>
  <c r="H179" i="2"/>
  <c r="G179" i="2"/>
  <c r="F179" i="2"/>
  <c r="D179" i="2"/>
  <c r="C179" i="2" s="1"/>
  <c r="B179" i="2" s="1"/>
  <c r="A179" i="2"/>
  <c r="A180" i="2" s="1"/>
  <c r="A181" i="2" s="1"/>
  <c r="E178" i="2"/>
  <c r="H177" i="2"/>
  <c r="E177" i="2"/>
  <c r="E176" i="2"/>
  <c r="F175" i="2"/>
  <c r="E175" i="2"/>
  <c r="AL175" i="2" s="1"/>
  <c r="AK175" i="2" s="1"/>
  <c r="D175" i="2"/>
  <c r="C175" i="2" s="1"/>
  <c r="B175" i="2" s="1"/>
  <c r="AL174" i="2"/>
  <c r="AK174" i="2"/>
  <c r="AJ174" i="2"/>
  <c r="H174" i="2"/>
  <c r="G174" i="2"/>
  <c r="F174" i="2"/>
  <c r="D174" i="2"/>
  <c r="C174" i="2" s="1"/>
  <c r="B174" i="2" s="1"/>
  <c r="A174" i="2"/>
  <c r="A175" i="2" s="1"/>
  <c r="A176" i="2" s="1"/>
  <c r="E173" i="2"/>
  <c r="H172" i="2"/>
  <c r="E172" i="2"/>
  <c r="E171" i="2"/>
  <c r="H170" i="2"/>
  <c r="F170" i="2"/>
  <c r="E170" i="2"/>
  <c r="AL170" i="2" s="1"/>
  <c r="AK170" i="2" s="1"/>
  <c r="D170" i="2"/>
  <c r="C170" i="2" s="1"/>
  <c r="B170" i="2" s="1"/>
  <c r="AL169" i="2"/>
  <c r="AK169" i="2" s="1"/>
  <c r="AJ169" i="2"/>
  <c r="H169" i="2"/>
  <c r="G169" i="2"/>
  <c r="F169" i="2"/>
  <c r="D169" i="2"/>
  <c r="C169" i="2" s="1"/>
  <c r="B169" i="2" s="1"/>
  <c r="E168" i="2"/>
  <c r="E167" i="2"/>
  <c r="E166" i="2"/>
  <c r="H165" i="2"/>
  <c r="F165" i="2"/>
  <c r="E165" i="2"/>
  <c r="AL165" i="2" s="1"/>
  <c r="AK165" i="2" s="1"/>
  <c r="D165" i="2"/>
  <c r="C165" i="2" s="1"/>
  <c r="B165" i="2" s="1"/>
  <c r="AL164" i="2"/>
  <c r="AK164" i="2" s="1"/>
  <c r="AJ164" i="2"/>
  <c r="H164" i="2"/>
  <c r="G164" i="2"/>
  <c r="F164" i="2"/>
  <c r="D164" i="2"/>
  <c r="C164" i="2" s="1"/>
  <c r="B164" i="2" s="1"/>
  <c r="E163" i="2"/>
  <c r="H162" i="2"/>
  <c r="E162" i="2"/>
  <c r="E161" i="2"/>
  <c r="H160" i="2"/>
  <c r="F160" i="2"/>
  <c r="E160" i="2"/>
  <c r="AL160" i="2" s="1"/>
  <c r="AK160" i="2" s="1"/>
  <c r="D160" i="2"/>
  <c r="C160" i="2" s="1"/>
  <c r="B160" i="2" s="1"/>
  <c r="AL159" i="2"/>
  <c r="AK159" i="2" s="1"/>
  <c r="AJ159" i="2"/>
  <c r="H159" i="2"/>
  <c r="G159" i="2"/>
  <c r="F159" i="2"/>
  <c r="D159" i="2"/>
  <c r="C159" i="2" s="1"/>
  <c r="B159" i="2" s="1"/>
  <c r="E158" i="2"/>
  <c r="H157" i="2"/>
  <c r="E157" i="2"/>
  <c r="E156" i="2"/>
  <c r="H155" i="2"/>
  <c r="F155" i="2"/>
  <c r="E155" i="2"/>
  <c r="AL155" i="2" s="1"/>
  <c r="AK155" i="2" s="1"/>
  <c r="D155" i="2"/>
  <c r="C155" i="2" s="1"/>
  <c r="B155" i="2" s="1"/>
  <c r="AL154" i="2"/>
  <c r="AK154" i="2" s="1"/>
  <c r="AJ154" i="2"/>
  <c r="H154" i="2"/>
  <c r="G154" i="2"/>
  <c r="F154" i="2"/>
  <c r="D154" i="2"/>
  <c r="C154" i="2" s="1"/>
  <c r="B154" i="2" s="1"/>
  <c r="E153" i="2"/>
  <c r="H152" i="2"/>
  <c r="E152" i="2"/>
  <c r="E151" i="2"/>
  <c r="H150" i="2"/>
  <c r="F150" i="2"/>
  <c r="E150" i="2"/>
  <c r="AL150" i="2" s="1"/>
  <c r="AK150" i="2" s="1"/>
  <c r="D150" i="2"/>
  <c r="C150" i="2" s="1"/>
  <c r="B150" i="2" s="1"/>
  <c r="AL149" i="2"/>
  <c r="AK149" i="2" s="1"/>
  <c r="AJ149" i="2"/>
  <c r="H149" i="2"/>
  <c r="G149" i="2"/>
  <c r="F149" i="2"/>
  <c r="D149" i="2"/>
  <c r="C149" i="2" s="1"/>
  <c r="B149" i="2" s="1"/>
  <c r="E148" i="2"/>
  <c r="H147" i="2"/>
  <c r="E147" i="2"/>
  <c r="E146" i="2"/>
  <c r="H145" i="2"/>
  <c r="F145" i="2"/>
  <c r="E145" i="2"/>
  <c r="AL145" i="2" s="1"/>
  <c r="AK145" i="2" s="1"/>
  <c r="D145" i="2"/>
  <c r="C145" i="2" s="1"/>
  <c r="B145" i="2" s="1"/>
  <c r="AL144" i="2"/>
  <c r="AK144" i="2" s="1"/>
  <c r="AJ144" i="2"/>
  <c r="H144" i="2"/>
  <c r="G144" i="2"/>
  <c r="F144" i="2"/>
  <c r="D144" i="2"/>
  <c r="C144" i="2" s="1"/>
  <c r="B144" i="2" s="1"/>
  <c r="E143" i="2"/>
  <c r="H142" i="2"/>
  <c r="E142" i="2"/>
  <c r="E141" i="2"/>
  <c r="H140" i="2"/>
  <c r="F140" i="2"/>
  <c r="E140" i="2"/>
  <c r="AL140" i="2" s="1"/>
  <c r="AK140" i="2" s="1"/>
  <c r="D140" i="2"/>
  <c r="C140" i="2" s="1"/>
  <c r="B140" i="2" s="1"/>
  <c r="AL139" i="2"/>
  <c r="AK139" i="2" s="1"/>
  <c r="AJ139" i="2"/>
  <c r="H139" i="2"/>
  <c r="G139" i="2"/>
  <c r="F139" i="2"/>
  <c r="D139" i="2"/>
  <c r="C139" i="2" s="1"/>
  <c r="B139" i="2" s="1"/>
  <c r="E138" i="2"/>
  <c r="H137" i="2"/>
  <c r="E137" i="2"/>
  <c r="E136" i="2"/>
  <c r="H135" i="2"/>
  <c r="F135" i="2"/>
  <c r="E135" i="2"/>
  <c r="AL135" i="2" s="1"/>
  <c r="AK135" i="2" s="1"/>
  <c r="D135" i="2"/>
  <c r="C135" i="2" s="1"/>
  <c r="B135" i="2" s="1"/>
  <c r="AL134" i="2"/>
  <c r="AK134" i="2" s="1"/>
  <c r="AJ134" i="2"/>
  <c r="H134" i="2"/>
  <c r="G134" i="2"/>
  <c r="F134" i="2"/>
  <c r="D134" i="2"/>
  <c r="C134" i="2" s="1"/>
  <c r="B134" i="2" s="1"/>
  <c r="E133" i="2"/>
  <c r="H132" i="2"/>
  <c r="E132" i="2"/>
  <c r="E131" i="2"/>
  <c r="H130" i="2"/>
  <c r="F130" i="2"/>
  <c r="E130" i="2"/>
  <c r="AL130" i="2" s="1"/>
  <c r="AK130" i="2" s="1"/>
  <c r="D130" i="2"/>
  <c r="C130" i="2" s="1"/>
  <c r="B130" i="2" s="1"/>
  <c r="AL129" i="2"/>
  <c r="AK129" i="2" s="1"/>
  <c r="AJ129" i="2"/>
  <c r="H129" i="2"/>
  <c r="G129" i="2"/>
  <c r="F129" i="2"/>
  <c r="D129" i="2"/>
  <c r="C129" i="2" s="1"/>
  <c r="B129" i="2" s="1"/>
  <c r="E128" i="2"/>
  <c r="H127" i="2"/>
  <c r="E127" i="2"/>
  <c r="E126" i="2"/>
  <c r="H125" i="2"/>
  <c r="F125" i="2"/>
  <c r="E125" i="2"/>
  <c r="AL125" i="2" s="1"/>
  <c r="AK125" i="2" s="1"/>
  <c r="D125" i="2"/>
  <c r="C125" i="2" s="1"/>
  <c r="B125" i="2" s="1"/>
  <c r="AL124" i="2"/>
  <c r="AK124" i="2" s="1"/>
  <c r="AJ124" i="2"/>
  <c r="H124" i="2"/>
  <c r="G124" i="2"/>
  <c r="F124" i="2"/>
  <c r="D124" i="2"/>
  <c r="C124" i="2" s="1"/>
  <c r="B124" i="2" s="1"/>
  <c r="E123" i="2"/>
  <c r="H122" i="2"/>
  <c r="E122" i="2"/>
  <c r="E121" i="2"/>
  <c r="H120" i="2"/>
  <c r="F120" i="2"/>
  <c r="E120" i="2"/>
  <c r="AL120" i="2" s="1"/>
  <c r="AK120" i="2" s="1"/>
  <c r="D120" i="2"/>
  <c r="C120" i="2" s="1"/>
  <c r="B120" i="2" s="1"/>
  <c r="AL119" i="2"/>
  <c r="AK119" i="2" s="1"/>
  <c r="AJ119" i="2"/>
  <c r="H119" i="2"/>
  <c r="G119" i="2"/>
  <c r="F119" i="2"/>
  <c r="D119" i="2"/>
  <c r="C119" i="2" s="1"/>
  <c r="B119" i="2" s="1"/>
  <c r="E118" i="2"/>
  <c r="H117" i="2"/>
  <c r="E117" i="2"/>
  <c r="E116" i="2"/>
  <c r="H115" i="2"/>
  <c r="F115" i="2"/>
  <c r="E115" i="2"/>
  <c r="AL115" i="2" s="1"/>
  <c r="AK115" i="2" s="1"/>
  <c r="D115" i="2"/>
  <c r="C115" i="2" s="1"/>
  <c r="B115" i="2" s="1"/>
  <c r="AL114" i="2"/>
  <c r="AK114" i="2" s="1"/>
  <c r="AJ114" i="2"/>
  <c r="H114" i="2"/>
  <c r="G114" i="2"/>
  <c r="F114" i="2"/>
  <c r="D114" i="2"/>
  <c r="C114" i="2" s="1"/>
  <c r="B114" i="2" s="1"/>
  <c r="E113" i="2"/>
  <c r="H112" i="2"/>
  <c r="E112" i="2"/>
  <c r="E111" i="2"/>
  <c r="H110" i="2"/>
  <c r="F110" i="2"/>
  <c r="E110" i="2"/>
  <c r="AL110" i="2" s="1"/>
  <c r="AK110" i="2" s="1"/>
  <c r="D110" i="2"/>
  <c r="C110" i="2" s="1"/>
  <c r="B110" i="2" s="1"/>
  <c r="AL109" i="2"/>
  <c r="AK109" i="2" s="1"/>
  <c r="AJ109" i="2"/>
  <c r="H109" i="2"/>
  <c r="G109" i="2"/>
  <c r="F109" i="2"/>
  <c r="D109" i="2"/>
  <c r="C109" i="2" s="1"/>
  <c r="B109" i="2" s="1"/>
  <c r="E108" i="2"/>
  <c r="H107" i="2"/>
  <c r="E107" i="2"/>
  <c r="E106" i="2"/>
  <c r="H105" i="2"/>
  <c r="F105" i="2"/>
  <c r="E105" i="2"/>
  <c r="AL105" i="2" s="1"/>
  <c r="AK105" i="2" s="1"/>
  <c r="D105" i="2"/>
  <c r="C105" i="2" s="1"/>
  <c r="B105" i="2" s="1"/>
  <c r="AL104" i="2"/>
  <c r="AK104" i="2" s="1"/>
  <c r="AJ104" i="2"/>
  <c r="H104" i="2"/>
  <c r="G104" i="2"/>
  <c r="F104" i="2"/>
  <c r="D104" i="2"/>
  <c r="C104" i="2" s="1"/>
  <c r="B104" i="2" s="1"/>
  <c r="E103" i="2"/>
  <c r="H102" i="2"/>
  <c r="E102" i="2"/>
  <c r="E101" i="2"/>
  <c r="H100" i="2"/>
  <c r="F100" i="2"/>
  <c r="E100" i="2"/>
  <c r="AL100" i="2" s="1"/>
  <c r="AK100" i="2" s="1"/>
  <c r="D100" i="2"/>
  <c r="C100" i="2" s="1"/>
  <c r="B100" i="2" s="1"/>
  <c r="AL99" i="2"/>
  <c r="AK99" i="2" s="1"/>
  <c r="AJ99" i="2"/>
  <c r="H99" i="2"/>
  <c r="G99" i="2"/>
  <c r="F99" i="2"/>
  <c r="D99" i="2"/>
  <c r="C99" i="2" s="1"/>
  <c r="B99" i="2" s="1"/>
  <c r="E98" i="2"/>
  <c r="H97" i="2"/>
  <c r="E97" i="2"/>
  <c r="E96" i="2"/>
  <c r="H95" i="2"/>
  <c r="F95" i="2"/>
  <c r="E95" i="2"/>
  <c r="AL95" i="2" s="1"/>
  <c r="AK95" i="2" s="1"/>
  <c r="D95" i="2"/>
  <c r="C95" i="2" s="1"/>
  <c r="B95" i="2" s="1"/>
  <c r="AL94" i="2"/>
  <c r="AK94" i="2" s="1"/>
  <c r="AJ94" i="2"/>
  <c r="H94" i="2"/>
  <c r="G94" i="2"/>
  <c r="F94" i="2"/>
  <c r="D94" i="2"/>
  <c r="C94" i="2" s="1"/>
  <c r="B94" i="2" s="1"/>
  <c r="E93" i="2"/>
  <c r="H92" i="2"/>
  <c r="E92" i="2"/>
  <c r="E91" i="2"/>
  <c r="H90" i="2"/>
  <c r="F90" i="2"/>
  <c r="E90" i="2"/>
  <c r="AL90" i="2" s="1"/>
  <c r="AK90" i="2" s="1"/>
  <c r="D90" i="2"/>
  <c r="C90" i="2" s="1"/>
  <c r="B90" i="2" s="1"/>
  <c r="AL89" i="2"/>
  <c r="AK89" i="2" s="1"/>
  <c r="AJ89" i="2"/>
  <c r="H89" i="2"/>
  <c r="G89" i="2"/>
  <c r="F89" i="2"/>
  <c r="D89" i="2"/>
  <c r="C89" i="2" s="1"/>
  <c r="B89" i="2" s="1"/>
  <c r="E88" i="2"/>
  <c r="H87" i="2"/>
  <c r="E87" i="2"/>
  <c r="E86" i="2"/>
  <c r="H85" i="2"/>
  <c r="F85" i="2"/>
  <c r="E85" i="2"/>
  <c r="AL85" i="2" s="1"/>
  <c r="AK85" i="2" s="1"/>
  <c r="D85" i="2"/>
  <c r="C85" i="2" s="1"/>
  <c r="B85" i="2" s="1"/>
  <c r="AL84" i="2"/>
  <c r="AK84" i="2" s="1"/>
  <c r="AJ84" i="2"/>
  <c r="H84" i="2"/>
  <c r="G84" i="2"/>
  <c r="F84" i="2"/>
  <c r="D84" i="2"/>
  <c r="C84" i="2" s="1"/>
  <c r="B84" i="2" s="1"/>
  <c r="E83" i="2"/>
  <c r="H82" i="2"/>
  <c r="E82" i="2"/>
  <c r="E81" i="2"/>
  <c r="H80" i="2"/>
  <c r="F80" i="2"/>
  <c r="E80" i="2"/>
  <c r="AL80" i="2" s="1"/>
  <c r="AK80" i="2" s="1"/>
  <c r="D80" i="2"/>
  <c r="C80" i="2" s="1"/>
  <c r="B80" i="2" s="1"/>
  <c r="AL79" i="2"/>
  <c r="AK79" i="2" s="1"/>
  <c r="AJ79" i="2"/>
  <c r="H79" i="2"/>
  <c r="G79" i="2"/>
  <c r="F79" i="2"/>
  <c r="D79" i="2"/>
  <c r="C79" i="2" s="1"/>
  <c r="B79" i="2" s="1"/>
  <c r="E78" i="2"/>
  <c r="H77" i="2"/>
  <c r="E77" i="2"/>
  <c r="E76" i="2"/>
  <c r="H75" i="2"/>
  <c r="F75" i="2"/>
  <c r="E75" i="2"/>
  <c r="AL75" i="2" s="1"/>
  <c r="AK75" i="2" s="1"/>
  <c r="D75" i="2"/>
  <c r="C75" i="2" s="1"/>
  <c r="B75" i="2" s="1"/>
  <c r="AL74" i="2"/>
  <c r="AK74" i="2" s="1"/>
  <c r="AJ74" i="2"/>
  <c r="H74" i="2"/>
  <c r="G74" i="2"/>
  <c r="F74" i="2"/>
  <c r="D74" i="2"/>
  <c r="C74" i="2" s="1"/>
  <c r="B74" i="2" s="1"/>
  <c r="E73" i="2"/>
  <c r="H72" i="2"/>
  <c r="E72" i="2"/>
  <c r="E71" i="2"/>
  <c r="H70" i="2"/>
  <c r="F70" i="2"/>
  <c r="E70" i="2"/>
  <c r="AL70" i="2" s="1"/>
  <c r="AK70" i="2" s="1"/>
  <c r="D70" i="2"/>
  <c r="C70" i="2" s="1"/>
  <c r="B70" i="2" s="1"/>
  <c r="AL69" i="2"/>
  <c r="AK69" i="2" s="1"/>
  <c r="AJ69" i="2"/>
  <c r="H69" i="2"/>
  <c r="G69" i="2"/>
  <c r="F69" i="2"/>
  <c r="D69" i="2"/>
  <c r="C69" i="2" s="1"/>
  <c r="B69" i="2" s="1"/>
  <c r="E68" i="2"/>
  <c r="H67" i="2"/>
  <c r="E67" i="2"/>
  <c r="E66" i="2"/>
  <c r="H65" i="2"/>
  <c r="F65" i="2"/>
  <c r="E65" i="2"/>
  <c r="AL65" i="2" s="1"/>
  <c r="AK65" i="2" s="1"/>
  <c r="D65" i="2"/>
  <c r="C65" i="2" s="1"/>
  <c r="B65" i="2" s="1"/>
  <c r="AL64" i="2"/>
  <c r="AK64" i="2" s="1"/>
  <c r="AJ64" i="2"/>
  <c r="H64" i="2"/>
  <c r="G64" i="2"/>
  <c r="F64" i="2"/>
  <c r="D64" i="2"/>
  <c r="C64" i="2" s="1"/>
  <c r="B64" i="2" s="1"/>
  <c r="E63" i="2"/>
  <c r="H62" i="2"/>
  <c r="E62" i="2"/>
  <c r="E61" i="2"/>
  <c r="H60" i="2"/>
  <c r="F60" i="2"/>
  <c r="E60" i="2"/>
  <c r="AL60" i="2" s="1"/>
  <c r="AK60" i="2" s="1"/>
  <c r="D60" i="2"/>
  <c r="C60" i="2" s="1"/>
  <c r="B60" i="2" s="1"/>
  <c r="AL59" i="2"/>
  <c r="AK59" i="2" s="1"/>
  <c r="AJ59" i="2"/>
  <c r="H59" i="2"/>
  <c r="G59" i="2"/>
  <c r="F59" i="2"/>
  <c r="D59" i="2"/>
  <c r="C59" i="2" s="1"/>
  <c r="B59" i="2" s="1"/>
  <c r="E58" i="2"/>
  <c r="H57" i="2"/>
  <c r="E57" i="2"/>
  <c r="E56" i="2"/>
  <c r="H55" i="2"/>
  <c r="F55" i="2"/>
  <c r="E55" i="2"/>
  <c r="AL55" i="2" s="1"/>
  <c r="AK55" i="2" s="1"/>
  <c r="D55" i="2"/>
  <c r="C55" i="2" s="1"/>
  <c r="B55" i="2" s="1"/>
  <c r="AL54" i="2"/>
  <c r="AK54" i="2" s="1"/>
  <c r="AJ54" i="2"/>
  <c r="H54" i="2"/>
  <c r="G54" i="2"/>
  <c r="F54" i="2"/>
  <c r="D54" i="2"/>
  <c r="C54" i="2" s="1"/>
  <c r="B54" i="2" s="1"/>
  <c r="E53" i="2"/>
  <c r="H52" i="2"/>
  <c r="E52" i="2"/>
  <c r="E51" i="2"/>
  <c r="H50" i="2"/>
  <c r="F50" i="2"/>
  <c r="E50" i="2"/>
  <c r="AL50" i="2" s="1"/>
  <c r="AK50" i="2" s="1"/>
  <c r="D50" i="2"/>
  <c r="C50" i="2" s="1"/>
  <c r="B50" i="2" s="1"/>
  <c r="AL49" i="2"/>
  <c r="AK49" i="2" s="1"/>
  <c r="AJ49" i="2"/>
  <c r="H49" i="2"/>
  <c r="G49" i="2"/>
  <c r="F49" i="2"/>
  <c r="D49" i="2"/>
  <c r="C49" i="2" s="1"/>
  <c r="B49" i="2" s="1"/>
  <c r="E48" i="2"/>
  <c r="H47" i="2"/>
  <c r="E47" i="2"/>
  <c r="E46" i="2"/>
  <c r="H45" i="2"/>
  <c r="F45" i="2"/>
  <c r="E45" i="2"/>
  <c r="AL45" i="2" s="1"/>
  <c r="AK45" i="2" s="1"/>
  <c r="D45" i="2"/>
  <c r="C45" i="2" s="1"/>
  <c r="B45" i="2" s="1"/>
  <c r="AL44" i="2"/>
  <c r="AK44" i="2" s="1"/>
  <c r="AJ44" i="2"/>
  <c r="H44" i="2"/>
  <c r="G44" i="2"/>
  <c r="F44" i="2"/>
  <c r="D44" i="2"/>
  <c r="C44" i="2" s="1"/>
  <c r="B44" i="2" s="1"/>
  <c r="E43" i="2"/>
  <c r="H42" i="2"/>
  <c r="E42" i="2"/>
  <c r="E41" i="2"/>
  <c r="H40" i="2"/>
  <c r="F40" i="2"/>
  <c r="E40" i="2"/>
  <c r="AL40" i="2" s="1"/>
  <c r="AK40" i="2" s="1"/>
  <c r="D40" i="2"/>
  <c r="C40" i="2" s="1"/>
  <c r="B40" i="2" s="1"/>
  <c r="AL39" i="2"/>
  <c r="AK39" i="2" s="1"/>
  <c r="AJ39" i="2"/>
  <c r="H39" i="2"/>
  <c r="G39" i="2"/>
  <c r="F39" i="2"/>
  <c r="D39" i="2"/>
  <c r="C39" i="2" s="1"/>
  <c r="B39" i="2" s="1"/>
  <c r="E38" i="2"/>
  <c r="H37" i="2"/>
  <c r="E37" i="2"/>
  <c r="E36" i="2"/>
  <c r="H35" i="2"/>
  <c r="F35" i="2"/>
  <c r="E35" i="2"/>
  <c r="AL35" i="2" s="1"/>
  <c r="AK35" i="2" s="1"/>
  <c r="D35" i="2"/>
  <c r="C35" i="2" s="1"/>
  <c r="B35" i="2" s="1"/>
  <c r="AL34" i="2"/>
  <c r="AK34" i="2" s="1"/>
  <c r="AJ34" i="2"/>
  <c r="H34" i="2"/>
  <c r="G34" i="2"/>
  <c r="F34" i="2"/>
  <c r="D34" i="2"/>
  <c r="C34" i="2" s="1"/>
  <c r="B34" i="2" s="1"/>
  <c r="E33" i="2"/>
  <c r="H32" i="2"/>
  <c r="E32" i="2"/>
  <c r="E31" i="2"/>
  <c r="H30" i="2"/>
  <c r="F30" i="2"/>
  <c r="E30" i="2"/>
  <c r="AL30" i="2" s="1"/>
  <c r="AK30" i="2" s="1"/>
  <c r="D30" i="2"/>
  <c r="C30" i="2" s="1"/>
  <c r="B30" i="2" s="1"/>
  <c r="AL29" i="2"/>
  <c r="AK29" i="2" s="1"/>
  <c r="AJ29" i="2"/>
  <c r="H29" i="2"/>
  <c r="G29" i="2"/>
  <c r="F29" i="2"/>
  <c r="D29" i="2"/>
  <c r="C29" i="2" s="1"/>
  <c r="B29" i="2" s="1"/>
  <c r="E28" i="2"/>
  <c r="H27" i="2"/>
  <c r="E27" i="2"/>
  <c r="E26" i="2"/>
  <c r="H25" i="2"/>
  <c r="F25" i="2"/>
  <c r="E25" i="2"/>
  <c r="AL25" i="2" s="1"/>
  <c r="AK25" i="2" s="1"/>
  <c r="D25" i="2"/>
  <c r="C25" i="2" s="1"/>
  <c r="B25" i="2" s="1"/>
  <c r="AL24" i="2"/>
  <c r="AK24" i="2" s="1"/>
  <c r="AJ24" i="2"/>
  <c r="H24" i="2"/>
  <c r="G24" i="2"/>
  <c r="F24" i="2"/>
  <c r="D24" i="2"/>
  <c r="C24" i="2" s="1"/>
  <c r="B24" i="2" s="1"/>
  <c r="E23" i="2"/>
  <c r="H22" i="2"/>
  <c r="E22" i="2"/>
  <c r="E21" i="2"/>
  <c r="H20" i="2"/>
  <c r="F20" i="2"/>
  <c r="E20" i="2"/>
  <c r="AL20" i="2" s="1"/>
  <c r="AK20" i="2" s="1"/>
  <c r="D20" i="2"/>
  <c r="C20" i="2" s="1"/>
  <c r="B20" i="2" s="1"/>
  <c r="AL19" i="2"/>
  <c r="AK19" i="2" s="1"/>
  <c r="AJ19" i="2"/>
  <c r="H19" i="2"/>
  <c r="G19" i="2"/>
  <c r="F19" i="2"/>
  <c r="D19" i="2"/>
  <c r="C19" i="2" s="1"/>
  <c r="B19" i="2" s="1"/>
  <c r="E18" i="2"/>
  <c r="H17" i="2"/>
  <c r="E17" i="2"/>
  <c r="E16" i="2"/>
  <c r="H15" i="2"/>
  <c r="F15" i="2"/>
  <c r="E15" i="2"/>
  <c r="AL15" i="2" s="1"/>
  <c r="D15" i="2"/>
  <c r="C15" i="2" s="1"/>
  <c r="B15" i="2" s="1"/>
  <c r="AL14" i="2"/>
  <c r="AK14" i="2" s="1"/>
  <c r="AJ14" i="2"/>
  <c r="H14" i="2"/>
  <c r="G14" i="2"/>
  <c r="F14" i="2"/>
  <c r="D14" i="2"/>
  <c r="C14" i="2" s="1"/>
  <c r="B14" i="2" s="1"/>
  <c r="H13" i="2"/>
  <c r="E13" i="2"/>
  <c r="A14" i="2" s="1"/>
  <c r="A15" i="2" s="1"/>
  <c r="C7" i="2"/>
  <c r="C5" i="2"/>
  <c r="C3" i="2"/>
  <c r="AK1" i="2"/>
  <c r="AJ1" i="2"/>
  <c r="AI1" i="2"/>
  <c r="AH1" i="2"/>
  <c r="AG1" i="2"/>
  <c r="AF1" i="2"/>
  <c r="AE1" i="2"/>
  <c r="AD1" i="2"/>
  <c r="AC1" i="2"/>
  <c r="AB1" i="2"/>
  <c r="AA1" i="2"/>
  <c r="Z1" i="2"/>
  <c r="Y1" i="2"/>
  <c r="X1" i="2"/>
  <c r="W1" i="2"/>
  <c r="V1" i="2"/>
  <c r="U1" i="2"/>
  <c r="T1" i="2"/>
  <c r="S1" i="2"/>
  <c r="R1" i="2"/>
  <c r="Q1" i="2"/>
  <c r="P1" i="2"/>
  <c r="O1" i="2"/>
  <c r="N1" i="2"/>
  <c r="M1" i="2"/>
  <c r="L1" i="2"/>
  <c r="K1" i="2"/>
  <c r="J1" i="2"/>
  <c r="I1" i="2"/>
  <c r="H1" i="2"/>
  <c r="G1" i="2"/>
  <c r="F1" i="2"/>
  <c r="E1" i="2"/>
  <c r="D1" i="2"/>
  <c r="C1" i="2"/>
  <c r="B1" i="2"/>
  <c r="A177" i="2" l="1"/>
  <c r="A178" i="2" s="1"/>
  <c r="A182" i="2"/>
  <c r="A183" i="2" s="1"/>
  <c r="A187" i="2"/>
  <c r="A188" i="2" s="1"/>
  <c r="A192" i="2"/>
  <c r="A193" i="2" s="1"/>
  <c r="A217" i="2"/>
  <c r="A218" i="2" s="1"/>
  <c r="A222" i="2"/>
  <c r="A223" i="2" s="1"/>
  <c r="A227" i="2"/>
  <c r="A228" i="2" s="1"/>
  <c r="A232" i="2"/>
  <c r="A233" i="2" s="1"/>
  <c r="A237" i="2"/>
  <c r="A238" i="2" s="1"/>
  <c r="A242" i="2"/>
  <c r="A243" i="2" s="1"/>
  <c r="A252" i="2"/>
  <c r="A253" i="2" s="1"/>
  <c r="AK15" i="2"/>
  <c r="AJ16" i="2"/>
  <c r="AJ18" i="2"/>
  <c r="AJ21" i="2"/>
  <c r="AL21" i="2"/>
  <c r="G28" i="2"/>
  <c r="AJ28" i="2"/>
  <c r="G33" i="2"/>
  <c r="AL33" i="2"/>
  <c r="AJ38" i="2"/>
  <c r="G43" i="2"/>
  <c r="AJ43" i="2"/>
  <c r="G46" i="2"/>
  <c r="AJ46" i="2"/>
  <c r="AL46" i="2"/>
  <c r="AL48" i="2"/>
  <c r="G51" i="2"/>
  <c r="G53" i="2"/>
  <c r="AJ53" i="2"/>
  <c r="AL53" i="2"/>
  <c r="G56" i="2"/>
  <c r="AJ56" i="2"/>
  <c r="AL56" i="2"/>
  <c r="G58" i="2"/>
  <c r="AJ58" i="2"/>
  <c r="AL58" i="2"/>
  <c r="G61" i="2"/>
  <c r="AJ61" i="2"/>
  <c r="AL61" i="2"/>
  <c r="G63" i="2"/>
  <c r="AJ63" i="2"/>
  <c r="AL63" i="2"/>
  <c r="G66" i="2"/>
  <c r="AJ66" i="2"/>
  <c r="AL66" i="2"/>
  <c r="G68" i="2"/>
  <c r="AJ68" i="2"/>
  <c r="AL68" i="2"/>
  <c r="G71" i="2"/>
  <c r="AJ71" i="2"/>
  <c r="AL71" i="2"/>
  <c r="G73" i="2"/>
  <c r="AJ73" i="2"/>
  <c r="AL73" i="2"/>
  <c r="G76" i="2"/>
  <c r="AJ76" i="2"/>
  <c r="AL76" i="2"/>
  <c r="G78" i="2"/>
  <c r="AJ78" i="2"/>
  <c r="AL78" i="2"/>
  <c r="G81" i="2"/>
  <c r="AJ81" i="2"/>
  <c r="AL81" i="2"/>
  <c r="G83" i="2"/>
  <c r="AJ83" i="2"/>
  <c r="AL83" i="2"/>
  <c r="G86" i="2"/>
  <c r="AJ86" i="2"/>
  <c r="AL86" i="2"/>
  <c r="G88" i="2"/>
  <c r="AJ88" i="2"/>
  <c r="AL88" i="2"/>
  <c r="G91" i="2"/>
  <c r="AJ91" i="2"/>
  <c r="AL91" i="2"/>
  <c r="G96" i="2"/>
  <c r="AJ96" i="2"/>
  <c r="AL96" i="2"/>
  <c r="G98" i="2"/>
  <c r="AJ98" i="2"/>
  <c r="AL98" i="2"/>
  <c r="AJ101" i="2"/>
  <c r="G103" i="2"/>
  <c r="AL103" i="2"/>
  <c r="G106" i="2"/>
  <c r="AJ106" i="2"/>
  <c r="AL106" i="2"/>
  <c r="G108" i="2"/>
  <c r="AL108" i="2"/>
  <c r="G111" i="2"/>
  <c r="AJ111" i="2"/>
  <c r="AL111" i="2"/>
  <c r="AJ113" i="2"/>
  <c r="G116" i="2"/>
  <c r="AJ116" i="2"/>
  <c r="AL116" i="2"/>
  <c r="AJ118" i="2"/>
  <c r="AJ121" i="2"/>
  <c r="AL121" i="2"/>
  <c r="AJ123" i="2"/>
  <c r="G126" i="2"/>
  <c r="AJ126" i="2"/>
  <c r="AL126" i="2"/>
  <c r="AJ128" i="2"/>
  <c r="G131" i="2"/>
  <c r="AJ131" i="2"/>
  <c r="AL131" i="2"/>
  <c r="AJ133" i="2"/>
  <c r="G138" i="2"/>
  <c r="AJ138" i="2"/>
  <c r="AL138" i="2"/>
  <c r="G141" i="2"/>
  <c r="AJ141" i="2"/>
  <c r="AL141" i="2"/>
  <c r="G143" i="2"/>
  <c r="AJ143" i="2"/>
  <c r="AL143" i="2"/>
  <c r="G146" i="2"/>
  <c r="AJ146" i="2"/>
  <c r="AL146" i="2"/>
  <c r="G148" i="2"/>
  <c r="AJ148" i="2"/>
  <c r="AL148" i="2"/>
  <c r="G151" i="2"/>
  <c r="AJ151" i="2"/>
  <c r="AL151" i="2"/>
  <c r="G153" i="2"/>
  <c r="AJ153" i="2"/>
  <c r="AL153" i="2"/>
  <c r="G156" i="2"/>
  <c r="AJ156" i="2"/>
  <c r="AL156" i="2"/>
  <c r="G158" i="2"/>
  <c r="AJ158" i="2"/>
  <c r="AL158" i="2"/>
  <c r="G161" i="2"/>
  <c r="AJ161" i="2"/>
  <c r="AL161" i="2"/>
  <c r="G163" i="2"/>
  <c r="AJ163" i="2"/>
  <c r="AL163" i="2"/>
  <c r="G166" i="2"/>
  <c r="AJ166" i="2"/>
  <c r="AL166" i="2"/>
  <c r="G168" i="2"/>
  <c r="AJ168" i="2"/>
  <c r="AL168" i="2"/>
  <c r="G171" i="2"/>
  <c r="AJ171" i="2"/>
  <c r="AL171" i="2"/>
  <c r="G173" i="2"/>
  <c r="AJ173" i="2"/>
  <c r="AL173" i="2"/>
  <c r="AK173" i="2" s="1"/>
  <c r="G176" i="2"/>
  <c r="AJ176" i="2"/>
  <c r="AL176" i="2"/>
  <c r="AK176" i="2" s="1"/>
  <c r="G178" i="2"/>
  <c r="AJ178" i="2"/>
  <c r="AL178" i="2"/>
  <c r="AK178" i="2" s="1"/>
  <c r="G181" i="2"/>
  <c r="AJ181" i="2"/>
  <c r="AL181" i="2"/>
  <c r="G183" i="2"/>
  <c r="AJ183" i="2"/>
  <c r="AL183" i="2"/>
  <c r="AK183" i="2" s="1"/>
  <c r="G186" i="2"/>
  <c r="AJ186" i="2"/>
  <c r="AL186" i="2"/>
  <c r="AK186" i="2" s="1"/>
  <c r="G188" i="2"/>
  <c r="AJ188" i="2"/>
  <c r="AL188" i="2"/>
  <c r="AK188" i="2" s="1"/>
  <c r="G191" i="2"/>
  <c r="AJ191" i="2"/>
  <c r="AL191" i="2"/>
  <c r="G193" i="2"/>
  <c r="AJ193" i="2"/>
  <c r="AL193" i="2"/>
  <c r="AK193" i="2" s="1"/>
  <c r="G196" i="2"/>
  <c r="AJ196" i="2"/>
  <c r="AL196" i="2"/>
  <c r="AK196" i="2" s="1"/>
  <c r="G198" i="2"/>
  <c r="AJ198" i="2"/>
  <c r="AL198" i="2"/>
  <c r="AK198" i="2" s="1"/>
  <c r="G201" i="2"/>
  <c r="AJ201" i="2"/>
  <c r="AL201" i="2"/>
  <c r="G203" i="2"/>
  <c r="AJ203" i="2"/>
  <c r="AL203" i="2"/>
  <c r="AK203" i="2" s="1"/>
  <c r="G206" i="2"/>
  <c r="AJ206" i="2"/>
  <c r="AL206" i="2"/>
  <c r="AK206" i="2" s="1"/>
  <c r="G208" i="2"/>
  <c r="AJ208" i="2"/>
  <c r="AL208" i="2"/>
  <c r="AK208" i="2" s="1"/>
  <c r="G211" i="2"/>
  <c r="AJ211" i="2"/>
  <c r="AL211" i="2"/>
  <c r="G213" i="2"/>
  <c r="AJ213" i="2"/>
  <c r="AL213" i="2"/>
  <c r="AK213" i="2" s="1"/>
  <c r="G216" i="2"/>
  <c r="AJ216" i="2"/>
  <c r="AL216" i="2"/>
  <c r="AK216" i="2" s="1"/>
  <c r="G218" i="2"/>
  <c r="AJ218" i="2"/>
  <c r="AL218" i="2"/>
  <c r="AK218" i="2" s="1"/>
  <c r="G221" i="2"/>
  <c r="AJ221" i="2"/>
  <c r="AL221" i="2"/>
  <c r="G223" i="2"/>
  <c r="AJ223" i="2"/>
  <c r="AL223" i="2"/>
  <c r="AK223" i="2" s="1"/>
  <c r="G226" i="2"/>
  <c r="AJ226" i="2"/>
  <c r="AL226" i="2"/>
  <c r="AK226" i="2" s="1"/>
  <c r="G228" i="2"/>
  <c r="AJ228" i="2"/>
  <c r="AL228" i="2"/>
  <c r="AK228" i="2" s="1"/>
  <c r="G231" i="2"/>
  <c r="AJ231" i="2"/>
  <c r="AL231" i="2"/>
  <c r="G233" i="2"/>
  <c r="AJ233" i="2"/>
  <c r="AL233" i="2"/>
  <c r="AK233" i="2" s="1"/>
  <c r="G236" i="2"/>
  <c r="AJ236" i="2"/>
  <c r="AL236" i="2"/>
  <c r="AK236" i="2" s="1"/>
  <c r="G238" i="2"/>
  <c r="AJ238" i="2"/>
  <c r="AL238" i="2"/>
  <c r="AK238" i="2" s="1"/>
  <c r="G241" i="2"/>
  <c r="AJ241" i="2"/>
  <c r="AL241" i="2"/>
  <c r="G243" i="2"/>
  <c r="AJ243" i="2"/>
  <c r="AL243" i="2"/>
  <c r="AK243" i="2" s="1"/>
  <c r="G246" i="2"/>
  <c r="AJ246" i="2"/>
  <c r="AL246" i="2"/>
  <c r="AK246" i="2" s="1"/>
  <c r="G248" i="2"/>
  <c r="AJ248" i="2"/>
  <c r="AL248" i="2"/>
  <c r="AK248" i="2" s="1"/>
  <c r="G251" i="2"/>
  <c r="AJ251" i="2"/>
  <c r="AL251" i="2"/>
  <c r="G253" i="2"/>
  <c r="AJ253" i="2"/>
  <c r="AL253" i="2"/>
  <c r="AK253" i="2" s="1"/>
  <c r="G256" i="2"/>
  <c r="AJ256" i="2"/>
  <c r="AL256" i="2"/>
  <c r="AK256" i="2" s="1"/>
  <c r="G258" i="2"/>
  <c r="AJ258" i="2"/>
  <c r="AL258" i="2"/>
  <c r="AK258" i="2" s="1"/>
  <c r="G16" i="2"/>
  <c r="AH13" i="2" s="1"/>
  <c r="AL16" i="2"/>
  <c r="G18" i="2"/>
  <c r="AL18" i="2"/>
  <c r="G21" i="2"/>
  <c r="G23" i="2"/>
  <c r="AJ23" i="2"/>
  <c r="AL23" i="2"/>
  <c r="AK23" i="2" s="1"/>
  <c r="G26" i="2"/>
  <c r="AJ26" i="2"/>
  <c r="AL26" i="2"/>
  <c r="AL28" i="2"/>
  <c r="G31" i="2"/>
  <c r="AJ31" i="2"/>
  <c r="AL31" i="2"/>
  <c r="AJ33" i="2"/>
  <c r="G36" i="2"/>
  <c r="AJ36" i="2"/>
  <c r="AL36" i="2"/>
  <c r="G38" i="2"/>
  <c r="AL38" i="2"/>
  <c r="G41" i="2"/>
  <c r="AJ41" i="2"/>
  <c r="AL41" i="2"/>
  <c r="AK41" i="2" s="1"/>
  <c r="AL43" i="2"/>
  <c r="G48" i="2"/>
  <c r="AJ48" i="2"/>
  <c r="AJ51" i="2"/>
  <c r="AL51" i="2"/>
  <c r="G93" i="2"/>
  <c r="AJ93" i="2"/>
  <c r="AL93" i="2"/>
  <c r="AK93" i="2" s="1"/>
  <c r="G101" i="2"/>
  <c r="AL101" i="2"/>
  <c r="AJ103" i="2"/>
  <c r="AJ108" i="2"/>
  <c r="G113" i="2"/>
  <c r="AL113" i="2"/>
  <c r="G118" i="2"/>
  <c r="AL118" i="2"/>
  <c r="AK118" i="2" s="1"/>
  <c r="G121" i="2"/>
  <c r="G123" i="2"/>
  <c r="AL123" i="2"/>
  <c r="G128" i="2"/>
  <c r="AL128" i="2"/>
  <c r="G133" i="2"/>
  <c r="AL133" i="2"/>
  <c r="G136" i="2"/>
  <c r="AJ136" i="2"/>
  <c r="AL136" i="2"/>
  <c r="G15" i="2"/>
  <c r="AJ15" i="2"/>
  <c r="D16" i="2"/>
  <c r="C16" i="2" s="1"/>
  <c r="B16" i="2" s="1"/>
  <c r="F16" i="2"/>
  <c r="H16" i="2"/>
  <c r="AK16" i="2"/>
  <c r="G17" i="2"/>
  <c r="AJ17" i="2"/>
  <c r="D18" i="2"/>
  <c r="C18" i="2" s="1"/>
  <c r="B18" i="2" s="1"/>
  <c r="F18" i="2"/>
  <c r="H18" i="2"/>
  <c r="AK18" i="2"/>
  <c r="G20" i="2"/>
  <c r="AJ20" i="2"/>
  <c r="D21" i="2"/>
  <c r="C21" i="2" s="1"/>
  <c r="B21" i="2" s="1"/>
  <c r="F21" i="2"/>
  <c r="H21" i="2"/>
  <c r="AK21" i="2"/>
  <c r="G22" i="2"/>
  <c r="AJ22" i="2"/>
  <c r="D23" i="2"/>
  <c r="C23" i="2" s="1"/>
  <c r="B23" i="2" s="1"/>
  <c r="F23" i="2"/>
  <c r="H23" i="2"/>
  <c r="G25" i="2"/>
  <c r="AJ25" i="2"/>
  <c r="D26" i="2"/>
  <c r="C26" i="2" s="1"/>
  <c r="B26" i="2" s="1"/>
  <c r="F26" i="2"/>
  <c r="H26" i="2"/>
  <c r="AK26" i="2"/>
  <c r="G27" i="2"/>
  <c r="AJ27" i="2"/>
  <c r="D28" i="2"/>
  <c r="C28" i="2" s="1"/>
  <c r="B28" i="2" s="1"/>
  <c r="F28" i="2"/>
  <c r="H28" i="2"/>
  <c r="AK28" i="2"/>
  <c r="G30" i="2"/>
  <c r="AJ30" i="2"/>
  <c r="D31" i="2"/>
  <c r="C31" i="2" s="1"/>
  <c r="B31" i="2" s="1"/>
  <c r="F31" i="2"/>
  <c r="H31" i="2"/>
  <c r="AK31" i="2"/>
  <c r="G32" i="2"/>
  <c r="AJ32" i="2"/>
  <c r="D33" i="2"/>
  <c r="C33" i="2" s="1"/>
  <c r="B33" i="2" s="1"/>
  <c r="F33" i="2"/>
  <c r="H33" i="2"/>
  <c r="AK33" i="2"/>
  <c r="G35" i="2"/>
  <c r="AJ35" i="2"/>
  <c r="D36" i="2"/>
  <c r="C36" i="2" s="1"/>
  <c r="B36" i="2" s="1"/>
  <c r="F36" i="2"/>
  <c r="H36" i="2"/>
  <c r="AK36" i="2"/>
  <c r="G37" i="2"/>
  <c r="AJ37" i="2"/>
  <c r="D38" i="2"/>
  <c r="C38" i="2" s="1"/>
  <c r="B38" i="2" s="1"/>
  <c r="F38" i="2"/>
  <c r="H38" i="2"/>
  <c r="AK38" i="2"/>
  <c r="G40" i="2"/>
  <c r="AJ40" i="2"/>
  <c r="D41" i="2"/>
  <c r="C41" i="2" s="1"/>
  <c r="B41" i="2" s="1"/>
  <c r="F41" i="2"/>
  <c r="H41" i="2"/>
  <c r="G42" i="2"/>
  <c r="AJ42" i="2"/>
  <c r="D43" i="2"/>
  <c r="C43" i="2" s="1"/>
  <c r="B43" i="2" s="1"/>
  <c r="F43" i="2"/>
  <c r="H43" i="2"/>
  <c r="AK43" i="2"/>
  <c r="G45" i="2"/>
  <c r="AJ45" i="2"/>
  <c r="D46" i="2"/>
  <c r="C46" i="2" s="1"/>
  <c r="B46" i="2" s="1"/>
  <c r="F46" i="2"/>
  <c r="H46" i="2"/>
  <c r="AK46" i="2"/>
  <c r="G47" i="2"/>
  <c r="AJ47" i="2"/>
  <c r="D48" i="2"/>
  <c r="C48" i="2" s="1"/>
  <c r="B48" i="2" s="1"/>
  <c r="F48" i="2"/>
  <c r="H48" i="2"/>
  <c r="AK48" i="2"/>
  <c r="G50" i="2"/>
  <c r="AJ50" i="2"/>
  <c r="D51" i="2"/>
  <c r="C51" i="2" s="1"/>
  <c r="B51" i="2" s="1"/>
  <c r="F51" i="2"/>
  <c r="H51" i="2"/>
  <c r="AK51" i="2"/>
  <c r="G52" i="2"/>
  <c r="AJ52" i="2"/>
  <c r="D53" i="2"/>
  <c r="C53" i="2" s="1"/>
  <c r="B53" i="2" s="1"/>
  <c r="F53" i="2"/>
  <c r="H53" i="2"/>
  <c r="AK53" i="2"/>
  <c r="G55" i="2"/>
  <c r="AJ55" i="2"/>
  <c r="D56" i="2"/>
  <c r="C56" i="2" s="1"/>
  <c r="B56" i="2" s="1"/>
  <c r="F56" i="2"/>
  <c r="H56" i="2"/>
  <c r="AK56" i="2"/>
  <c r="G57" i="2"/>
  <c r="AJ57" i="2"/>
  <c r="D58" i="2"/>
  <c r="C58" i="2" s="1"/>
  <c r="B58" i="2" s="1"/>
  <c r="F58" i="2"/>
  <c r="H58" i="2"/>
  <c r="AK58" i="2"/>
  <c r="G60" i="2"/>
  <c r="AJ60" i="2"/>
  <c r="D61" i="2"/>
  <c r="C61" i="2" s="1"/>
  <c r="B61" i="2" s="1"/>
  <c r="F61" i="2"/>
  <c r="H61" i="2"/>
  <c r="AK61" i="2"/>
  <c r="G62" i="2"/>
  <c r="AJ62" i="2"/>
  <c r="D63" i="2"/>
  <c r="C63" i="2" s="1"/>
  <c r="B63" i="2" s="1"/>
  <c r="F63" i="2"/>
  <c r="H63" i="2"/>
  <c r="AK63" i="2"/>
  <c r="G65" i="2"/>
  <c r="AJ65" i="2"/>
  <c r="D66" i="2"/>
  <c r="C66" i="2" s="1"/>
  <c r="B66" i="2" s="1"/>
  <c r="F66" i="2"/>
  <c r="H66" i="2"/>
  <c r="AK66" i="2"/>
  <c r="G67" i="2"/>
  <c r="AJ67" i="2"/>
  <c r="D68" i="2"/>
  <c r="C68" i="2" s="1"/>
  <c r="B68" i="2" s="1"/>
  <c r="F68" i="2"/>
  <c r="H68" i="2"/>
  <c r="AK68" i="2"/>
  <c r="G70" i="2"/>
  <c r="AJ70" i="2"/>
  <c r="D71" i="2"/>
  <c r="C71" i="2" s="1"/>
  <c r="B71" i="2" s="1"/>
  <c r="F71" i="2"/>
  <c r="H71" i="2"/>
  <c r="AK71" i="2"/>
  <c r="G72" i="2"/>
  <c r="AJ72" i="2"/>
  <c r="D73" i="2"/>
  <c r="C73" i="2" s="1"/>
  <c r="B73" i="2" s="1"/>
  <c r="F73" i="2"/>
  <c r="H73" i="2"/>
  <c r="AK73" i="2"/>
  <c r="G75" i="2"/>
  <c r="AJ75" i="2"/>
  <c r="D76" i="2"/>
  <c r="C76" i="2" s="1"/>
  <c r="B76" i="2" s="1"/>
  <c r="F76" i="2"/>
  <c r="H76" i="2"/>
  <c r="AK76" i="2"/>
  <c r="G77" i="2"/>
  <c r="AJ77" i="2"/>
  <c r="D78" i="2"/>
  <c r="C78" i="2" s="1"/>
  <c r="B78" i="2" s="1"/>
  <c r="F78" i="2"/>
  <c r="H78" i="2"/>
  <c r="AK78" i="2"/>
  <c r="G80" i="2"/>
  <c r="AJ80" i="2"/>
  <c r="D81" i="2"/>
  <c r="C81" i="2" s="1"/>
  <c r="B81" i="2" s="1"/>
  <c r="F81" i="2"/>
  <c r="H81" i="2"/>
  <c r="AK81" i="2"/>
  <c r="G82" i="2"/>
  <c r="AJ82" i="2"/>
  <c r="D83" i="2"/>
  <c r="C83" i="2" s="1"/>
  <c r="B83" i="2" s="1"/>
  <c r="F83" i="2"/>
  <c r="H83" i="2"/>
  <c r="AK83" i="2"/>
  <c r="G85" i="2"/>
  <c r="AJ85" i="2"/>
  <c r="D86" i="2"/>
  <c r="C86" i="2" s="1"/>
  <c r="B86" i="2" s="1"/>
  <c r="F86" i="2"/>
  <c r="H86" i="2"/>
  <c r="AK86" i="2"/>
  <c r="G87" i="2"/>
  <c r="AJ87" i="2"/>
  <c r="D88" i="2"/>
  <c r="C88" i="2" s="1"/>
  <c r="B88" i="2" s="1"/>
  <c r="F88" i="2"/>
  <c r="H88" i="2"/>
  <c r="AK88" i="2"/>
  <c r="G90" i="2"/>
  <c r="AJ90" i="2"/>
  <c r="D91" i="2"/>
  <c r="C91" i="2" s="1"/>
  <c r="B91" i="2" s="1"/>
  <c r="F91" i="2"/>
  <c r="H91" i="2"/>
  <c r="AK91" i="2"/>
  <c r="G92" i="2"/>
  <c r="AJ92" i="2"/>
  <c r="D93" i="2"/>
  <c r="C93" i="2" s="1"/>
  <c r="B93" i="2" s="1"/>
  <c r="F93" i="2"/>
  <c r="H93" i="2"/>
  <c r="G95" i="2"/>
  <c r="AJ95" i="2"/>
  <c r="D96" i="2"/>
  <c r="C96" i="2" s="1"/>
  <c r="B96" i="2" s="1"/>
  <c r="F96" i="2"/>
  <c r="H96" i="2"/>
  <c r="AK96" i="2"/>
  <c r="G97" i="2"/>
  <c r="AJ97" i="2"/>
  <c r="D98" i="2"/>
  <c r="C98" i="2" s="1"/>
  <c r="B98" i="2" s="1"/>
  <c r="F98" i="2"/>
  <c r="H98" i="2"/>
  <c r="AK98" i="2"/>
  <c r="G100" i="2"/>
  <c r="AJ100" i="2"/>
  <c r="D101" i="2"/>
  <c r="C101" i="2" s="1"/>
  <c r="B101" i="2" s="1"/>
  <c r="F101" i="2"/>
  <c r="H101" i="2"/>
  <c r="AK101" i="2"/>
  <c r="G102" i="2"/>
  <c r="AJ102" i="2"/>
  <c r="D103" i="2"/>
  <c r="C103" i="2" s="1"/>
  <c r="B103" i="2" s="1"/>
  <c r="F103" i="2"/>
  <c r="H103" i="2"/>
  <c r="AK103" i="2"/>
  <c r="G105" i="2"/>
  <c r="AJ105" i="2"/>
  <c r="D106" i="2"/>
  <c r="C106" i="2" s="1"/>
  <c r="B106" i="2" s="1"/>
  <c r="F106" i="2"/>
  <c r="H106" i="2"/>
  <c r="AK106" i="2"/>
  <c r="G107" i="2"/>
  <c r="AJ107" i="2"/>
  <c r="D108" i="2"/>
  <c r="C108" i="2" s="1"/>
  <c r="B108" i="2" s="1"/>
  <c r="F108" i="2"/>
  <c r="H108" i="2"/>
  <c r="AK108" i="2"/>
  <c r="G110" i="2"/>
  <c r="AJ110" i="2"/>
  <c r="D111" i="2"/>
  <c r="C111" i="2" s="1"/>
  <c r="B111" i="2" s="1"/>
  <c r="F111" i="2"/>
  <c r="H111" i="2"/>
  <c r="AK111" i="2"/>
  <c r="G112" i="2"/>
  <c r="AJ112" i="2"/>
  <c r="D113" i="2"/>
  <c r="C113" i="2" s="1"/>
  <c r="B113" i="2" s="1"/>
  <c r="F113" i="2"/>
  <c r="H113" i="2"/>
  <c r="AK113" i="2"/>
  <c r="G115" i="2"/>
  <c r="AJ115" i="2"/>
  <c r="D116" i="2"/>
  <c r="C116" i="2" s="1"/>
  <c r="B116" i="2" s="1"/>
  <c r="F116" i="2"/>
  <c r="H116" i="2"/>
  <c r="AK116" i="2"/>
  <c r="G117" i="2"/>
  <c r="AJ117" i="2"/>
  <c r="D118" i="2"/>
  <c r="C118" i="2" s="1"/>
  <c r="B118" i="2" s="1"/>
  <c r="F118" i="2"/>
  <c r="H118" i="2"/>
  <c r="G120" i="2"/>
  <c r="AJ120" i="2"/>
  <c r="D121" i="2"/>
  <c r="C121" i="2" s="1"/>
  <c r="B121" i="2" s="1"/>
  <c r="F121" i="2"/>
  <c r="H121" i="2"/>
  <c r="AK121" i="2"/>
  <c r="G122" i="2"/>
  <c r="AJ122" i="2"/>
  <c r="D123" i="2"/>
  <c r="C123" i="2" s="1"/>
  <c r="B123" i="2" s="1"/>
  <c r="F123" i="2"/>
  <c r="H123" i="2"/>
  <c r="AK123" i="2"/>
  <c r="G125" i="2"/>
  <c r="AJ125" i="2"/>
  <c r="D126" i="2"/>
  <c r="C126" i="2" s="1"/>
  <c r="B126" i="2" s="1"/>
  <c r="F126" i="2"/>
  <c r="H126" i="2"/>
  <c r="AK126" i="2"/>
  <c r="G127" i="2"/>
  <c r="AJ127" i="2"/>
  <c r="D128" i="2"/>
  <c r="C128" i="2" s="1"/>
  <c r="B128" i="2" s="1"/>
  <c r="F128" i="2"/>
  <c r="H128" i="2"/>
  <c r="AK128" i="2"/>
  <c r="G130" i="2"/>
  <c r="AJ130" i="2"/>
  <c r="D131" i="2"/>
  <c r="C131" i="2" s="1"/>
  <c r="B131" i="2" s="1"/>
  <c r="F131" i="2"/>
  <c r="H131" i="2"/>
  <c r="AK131" i="2"/>
  <c r="G132" i="2"/>
  <c r="AJ132" i="2"/>
  <c r="D133" i="2"/>
  <c r="C133" i="2" s="1"/>
  <c r="B133" i="2" s="1"/>
  <c r="F133" i="2"/>
  <c r="H133" i="2"/>
  <c r="AK133" i="2"/>
  <c r="G135" i="2"/>
  <c r="AJ135" i="2"/>
  <c r="D136" i="2"/>
  <c r="C136" i="2" s="1"/>
  <c r="B136" i="2" s="1"/>
  <c r="F136" i="2"/>
  <c r="H136" i="2"/>
  <c r="AK136" i="2"/>
  <c r="G137" i="2"/>
  <c r="AJ137" i="2"/>
  <c r="D138" i="2"/>
  <c r="C138" i="2" s="1"/>
  <c r="B138" i="2" s="1"/>
  <c r="F138" i="2"/>
  <c r="H138" i="2"/>
  <c r="AK138" i="2"/>
  <c r="G140" i="2"/>
  <c r="AJ140" i="2"/>
  <c r="D141" i="2"/>
  <c r="C141" i="2" s="1"/>
  <c r="B141" i="2" s="1"/>
  <c r="F141" i="2"/>
  <c r="H141" i="2"/>
  <c r="AK141" i="2"/>
  <c r="G142" i="2"/>
  <c r="AJ142" i="2"/>
  <c r="D143" i="2"/>
  <c r="C143" i="2" s="1"/>
  <c r="B143" i="2" s="1"/>
  <c r="F143" i="2"/>
  <c r="H143" i="2"/>
  <c r="AK143" i="2"/>
  <c r="G145" i="2"/>
  <c r="AJ145" i="2"/>
  <c r="D146" i="2"/>
  <c r="C146" i="2" s="1"/>
  <c r="B146" i="2" s="1"/>
  <c r="F146" i="2"/>
  <c r="H146" i="2"/>
  <c r="AK146" i="2"/>
  <c r="G147" i="2"/>
  <c r="AJ147" i="2"/>
  <c r="D148" i="2"/>
  <c r="C148" i="2" s="1"/>
  <c r="B148" i="2" s="1"/>
  <c r="F148" i="2"/>
  <c r="H148" i="2"/>
  <c r="AK148" i="2"/>
  <c r="G150" i="2"/>
  <c r="AJ150" i="2"/>
  <c r="D151" i="2"/>
  <c r="C151" i="2" s="1"/>
  <c r="B151" i="2" s="1"/>
  <c r="F151" i="2"/>
  <c r="H151" i="2"/>
  <c r="AK151" i="2"/>
  <c r="G152" i="2"/>
  <c r="AJ152" i="2"/>
  <c r="D153" i="2"/>
  <c r="C153" i="2" s="1"/>
  <c r="B153" i="2" s="1"/>
  <c r="F153" i="2"/>
  <c r="H153" i="2"/>
  <c r="AK153" i="2"/>
  <c r="G155" i="2"/>
  <c r="AJ155" i="2"/>
  <c r="D156" i="2"/>
  <c r="C156" i="2" s="1"/>
  <c r="B156" i="2" s="1"/>
  <c r="F156" i="2"/>
  <c r="H156" i="2"/>
  <c r="AK156" i="2"/>
  <c r="G157" i="2"/>
  <c r="AJ157" i="2"/>
  <c r="D158" i="2"/>
  <c r="C158" i="2" s="1"/>
  <c r="B158" i="2" s="1"/>
  <c r="F158" i="2"/>
  <c r="H158" i="2"/>
  <c r="AK158" i="2"/>
  <c r="G160" i="2"/>
  <c r="AJ160" i="2"/>
  <c r="D161" i="2"/>
  <c r="C161" i="2" s="1"/>
  <c r="B161" i="2" s="1"/>
  <c r="F161" i="2"/>
  <c r="H161" i="2"/>
  <c r="AK161" i="2"/>
  <c r="G162" i="2"/>
  <c r="AJ162" i="2"/>
  <c r="D163" i="2"/>
  <c r="C163" i="2" s="1"/>
  <c r="B163" i="2" s="1"/>
  <c r="F163" i="2"/>
  <c r="H163" i="2"/>
  <c r="AK163" i="2"/>
  <c r="G165" i="2"/>
  <c r="AJ165" i="2"/>
  <c r="D166" i="2"/>
  <c r="C166" i="2" s="1"/>
  <c r="B166" i="2" s="1"/>
  <c r="F166" i="2"/>
  <c r="H166" i="2"/>
  <c r="AK166" i="2"/>
  <c r="G167" i="2"/>
  <c r="AJ167" i="2"/>
  <c r="D168" i="2"/>
  <c r="C168" i="2" s="1"/>
  <c r="B168" i="2" s="1"/>
  <c r="F168" i="2"/>
  <c r="H168" i="2"/>
  <c r="AK168" i="2"/>
  <c r="G170" i="2"/>
  <c r="AJ170" i="2"/>
  <c r="D171" i="2"/>
  <c r="C171" i="2" s="1"/>
  <c r="B171" i="2" s="1"/>
  <c r="F171" i="2"/>
  <c r="H171" i="2"/>
  <c r="AK171" i="2"/>
  <c r="G172" i="2"/>
  <c r="AJ172" i="2"/>
  <c r="D173" i="2"/>
  <c r="C173" i="2" s="1"/>
  <c r="B173" i="2" s="1"/>
  <c r="F173" i="2"/>
  <c r="H173" i="2"/>
  <c r="G175" i="2"/>
  <c r="N13" i="2" s="1"/>
  <c r="AJ175" i="2"/>
  <c r="D176" i="2"/>
  <c r="C176" i="2" s="1"/>
  <c r="B176" i="2" s="1"/>
  <c r="F176" i="2"/>
  <c r="H176" i="2"/>
  <c r="G177" i="2"/>
  <c r="AJ177" i="2"/>
  <c r="D178" i="2"/>
  <c r="C178" i="2" s="1"/>
  <c r="B178" i="2" s="1"/>
  <c r="F178" i="2"/>
  <c r="H178" i="2"/>
  <c r="G180" i="2"/>
  <c r="AJ180" i="2"/>
  <c r="D181" i="2"/>
  <c r="C181" i="2" s="1"/>
  <c r="B181" i="2" s="1"/>
  <c r="F181" i="2"/>
  <c r="H181" i="2"/>
  <c r="AK181" i="2"/>
  <c r="G182" i="2"/>
  <c r="AJ182" i="2"/>
  <c r="D183" i="2"/>
  <c r="C183" i="2" s="1"/>
  <c r="B183" i="2" s="1"/>
  <c r="F183" i="2"/>
  <c r="H183" i="2"/>
  <c r="G185" i="2"/>
  <c r="AJ185" i="2"/>
  <c r="D186" i="2"/>
  <c r="C186" i="2" s="1"/>
  <c r="B186" i="2" s="1"/>
  <c r="F186" i="2"/>
  <c r="H186" i="2"/>
  <c r="G187" i="2"/>
  <c r="AJ187" i="2"/>
  <c r="D188" i="2"/>
  <c r="C188" i="2" s="1"/>
  <c r="B188" i="2" s="1"/>
  <c r="F188" i="2"/>
  <c r="H188" i="2"/>
  <c r="G190" i="2"/>
  <c r="AJ190" i="2"/>
  <c r="D191" i="2"/>
  <c r="C191" i="2" s="1"/>
  <c r="B191" i="2" s="1"/>
  <c r="F191" i="2"/>
  <c r="H191" i="2"/>
  <c r="AK191" i="2"/>
  <c r="G192" i="2"/>
  <c r="AJ192" i="2"/>
  <c r="D193" i="2"/>
  <c r="C193" i="2" s="1"/>
  <c r="B193" i="2" s="1"/>
  <c r="F193" i="2"/>
  <c r="H193" i="2"/>
  <c r="G195" i="2"/>
  <c r="AJ195" i="2"/>
  <c r="D196" i="2"/>
  <c r="C196" i="2" s="1"/>
  <c r="B196" i="2" s="1"/>
  <c r="F196" i="2"/>
  <c r="H196" i="2"/>
  <c r="G197" i="2"/>
  <c r="AJ197" i="2"/>
  <c r="D198" i="2"/>
  <c r="C198" i="2" s="1"/>
  <c r="B198" i="2" s="1"/>
  <c r="F198" i="2"/>
  <c r="H198" i="2"/>
  <c r="G200" i="2"/>
  <c r="AJ200" i="2"/>
  <c r="D201" i="2"/>
  <c r="C201" i="2" s="1"/>
  <c r="B201" i="2" s="1"/>
  <c r="F201" i="2"/>
  <c r="H201" i="2"/>
  <c r="AK201" i="2"/>
  <c r="G202" i="2"/>
  <c r="AJ202" i="2"/>
  <c r="D203" i="2"/>
  <c r="C203" i="2" s="1"/>
  <c r="B203" i="2" s="1"/>
  <c r="F203" i="2"/>
  <c r="H203" i="2"/>
  <c r="G205" i="2"/>
  <c r="AJ205" i="2"/>
  <c r="D206" i="2"/>
  <c r="C206" i="2" s="1"/>
  <c r="B206" i="2" s="1"/>
  <c r="F206" i="2"/>
  <c r="H206" i="2"/>
  <c r="G207" i="2"/>
  <c r="AJ207" i="2"/>
  <c r="D208" i="2"/>
  <c r="C208" i="2" s="1"/>
  <c r="B208" i="2" s="1"/>
  <c r="F208" i="2"/>
  <c r="H208" i="2"/>
  <c r="G210" i="2"/>
  <c r="AJ210" i="2"/>
  <c r="D211" i="2"/>
  <c r="C211" i="2" s="1"/>
  <c r="B211" i="2" s="1"/>
  <c r="F211" i="2"/>
  <c r="H211" i="2"/>
  <c r="AK211" i="2"/>
  <c r="G212" i="2"/>
  <c r="AJ212" i="2"/>
  <c r="D213" i="2"/>
  <c r="C213" i="2" s="1"/>
  <c r="B213" i="2" s="1"/>
  <c r="F213" i="2"/>
  <c r="H213" i="2"/>
  <c r="G215" i="2"/>
  <c r="AJ215" i="2"/>
  <c r="D216" i="2"/>
  <c r="C216" i="2" s="1"/>
  <c r="B216" i="2" s="1"/>
  <c r="F216" i="2"/>
  <c r="H216" i="2"/>
  <c r="G217" i="2"/>
  <c r="AJ217" i="2"/>
  <c r="D218" i="2"/>
  <c r="C218" i="2" s="1"/>
  <c r="B218" i="2" s="1"/>
  <c r="F218" i="2"/>
  <c r="H218" i="2"/>
  <c r="G220" i="2"/>
  <c r="AJ220" i="2"/>
  <c r="D221" i="2"/>
  <c r="C221" i="2" s="1"/>
  <c r="B221" i="2" s="1"/>
  <c r="F221" i="2"/>
  <c r="H221" i="2"/>
  <c r="AK221" i="2"/>
  <c r="G222" i="2"/>
  <c r="AJ222" i="2"/>
  <c r="D223" i="2"/>
  <c r="C223" i="2" s="1"/>
  <c r="B223" i="2" s="1"/>
  <c r="F223" i="2"/>
  <c r="H223" i="2"/>
  <c r="G225" i="2"/>
  <c r="AJ225" i="2"/>
  <c r="D226" i="2"/>
  <c r="C226" i="2" s="1"/>
  <c r="B226" i="2" s="1"/>
  <c r="F226" i="2"/>
  <c r="H226" i="2"/>
  <c r="G227" i="2"/>
  <c r="AJ227" i="2"/>
  <c r="D228" i="2"/>
  <c r="C228" i="2" s="1"/>
  <c r="B228" i="2" s="1"/>
  <c r="F228" i="2"/>
  <c r="H228" i="2"/>
  <c r="G230" i="2"/>
  <c r="AJ230" i="2"/>
  <c r="D231" i="2"/>
  <c r="C231" i="2" s="1"/>
  <c r="B231" i="2" s="1"/>
  <c r="F231" i="2"/>
  <c r="H231" i="2"/>
  <c r="AK231" i="2"/>
  <c r="G232" i="2"/>
  <c r="AJ232" i="2"/>
  <c r="D233" i="2"/>
  <c r="C233" i="2" s="1"/>
  <c r="B233" i="2" s="1"/>
  <c r="F233" i="2"/>
  <c r="H233" i="2"/>
  <c r="G235" i="2"/>
  <c r="AJ235" i="2"/>
  <c r="D236" i="2"/>
  <c r="C236" i="2" s="1"/>
  <c r="B236" i="2" s="1"/>
  <c r="F236" i="2"/>
  <c r="H236" i="2"/>
  <c r="G237" i="2"/>
  <c r="AJ237" i="2"/>
  <c r="D238" i="2"/>
  <c r="C238" i="2" s="1"/>
  <c r="B238" i="2" s="1"/>
  <c r="F238" i="2"/>
  <c r="H238" i="2"/>
  <c r="G240" i="2"/>
  <c r="AJ240" i="2"/>
  <c r="D241" i="2"/>
  <c r="C241" i="2" s="1"/>
  <c r="B241" i="2" s="1"/>
  <c r="F241" i="2"/>
  <c r="H241" i="2"/>
  <c r="AK241" i="2"/>
  <c r="G242" i="2"/>
  <c r="AJ242" i="2"/>
  <c r="D243" i="2"/>
  <c r="C243" i="2" s="1"/>
  <c r="B243" i="2" s="1"/>
  <c r="F243" i="2"/>
  <c r="H243" i="2"/>
  <c r="G245" i="2"/>
  <c r="AJ245" i="2"/>
  <c r="D246" i="2"/>
  <c r="C246" i="2" s="1"/>
  <c r="B246" i="2" s="1"/>
  <c r="F246" i="2"/>
  <c r="H246" i="2"/>
  <c r="G247" i="2"/>
  <c r="AJ247" i="2"/>
  <c r="D248" i="2"/>
  <c r="C248" i="2" s="1"/>
  <c r="B248" i="2" s="1"/>
  <c r="F248" i="2"/>
  <c r="H248" i="2"/>
  <c r="G250" i="2"/>
  <c r="AJ250" i="2"/>
  <c r="D251" i="2"/>
  <c r="C251" i="2" s="1"/>
  <c r="B251" i="2" s="1"/>
  <c r="F251" i="2"/>
  <c r="H251" i="2"/>
  <c r="AK251" i="2"/>
  <c r="G252" i="2"/>
  <c r="AJ252" i="2"/>
  <c r="D253" i="2"/>
  <c r="C253" i="2" s="1"/>
  <c r="B253" i="2" s="1"/>
  <c r="F253" i="2"/>
  <c r="H253" i="2"/>
  <c r="G255" i="2"/>
  <c r="AJ255" i="2"/>
  <c r="D256" i="2"/>
  <c r="C256" i="2" s="1"/>
  <c r="B256" i="2" s="1"/>
  <c r="F256" i="2"/>
  <c r="H256" i="2"/>
  <c r="G257" i="2"/>
  <c r="AJ257" i="2"/>
  <c r="D258" i="2"/>
  <c r="C258" i="2" s="1"/>
  <c r="B258" i="2" s="1"/>
  <c r="F258" i="2"/>
  <c r="H258" i="2"/>
  <c r="C173" i="29"/>
  <c r="B170" i="29"/>
  <c r="F166" i="29"/>
  <c r="E163" i="29"/>
  <c r="D160" i="29"/>
  <c r="C157" i="29"/>
  <c r="B171" i="29"/>
  <c r="C164" i="29"/>
  <c r="E158" i="29"/>
  <c r="F153" i="29"/>
  <c r="E150" i="29"/>
  <c r="D147" i="29"/>
  <c r="E168" i="29"/>
  <c r="F161" i="29"/>
  <c r="E155" i="29"/>
  <c r="D152" i="29"/>
  <c r="C149" i="29"/>
  <c r="B146" i="29"/>
  <c r="F142" i="29"/>
  <c r="E139" i="29"/>
  <c r="D136" i="29"/>
  <c r="C133" i="29"/>
  <c r="B130" i="29"/>
  <c r="F126" i="29"/>
  <c r="E123" i="29"/>
  <c r="D120" i="29"/>
  <c r="C117" i="29"/>
  <c r="B114" i="29"/>
  <c r="F110" i="29"/>
  <c r="E144" i="29"/>
  <c r="D141" i="29"/>
  <c r="C138" i="29"/>
  <c r="B135" i="29"/>
  <c r="F131" i="29"/>
  <c r="E128" i="29"/>
  <c r="D125" i="29"/>
  <c r="C122" i="29"/>
  <c r="B119" i="29"/>
  <c r="D113" i="29"/>
  <c r="E108" i="29"/>
  <c r="D105" i="29"/>
  <c r="C102" i="29"/>
  <c r="B99" i="29"/>
  <c r="F95" i="29"/>
  <c r="E92" i="29"/>
  <c r="D89" i="29"/>
  <c r="C86" i="29"/>
  <c r="B83" i="29"/>
  <c r="F79" i="29"/>
  <c r="E76" i="29"/>
  <c r="D73" i="29"/>
  <c r="C70" i="29"/>
  <c r="B67" i="29"/>
  <c r="F63" i="29"/>
  <c r="E60" i="29"/>
  <c r="D57" i="29"/>
  <c r="C54" i="29"/>
  <c r="B51" i="29"/>
  <c r="F47" i="29"/>
  <c r="E44" i="29"/>
  <c r="C114" i="29"/>
  <c r="D172" i="29"/>
  <c r="C169" i="29"/>
  <c r="B166" i="29"/>
  <c r="F162" i="29"/>
  <c r="E159" i="29"/>
  <c r="D156" i="29"/>
  <c r="D169" i="29"/>
  <c r="B163" i="29"/>
  <c r="C156" i="29"/>
  <c r="B153" i="29"/>
  <c r="F149" i="29"/>
  <c r="B173" i="29"/>
  <c r="C166" i="29"/>
  <c r="E160" i="29"/>
  <c r="F154" i="29"/>
  <c r="E151" i="29"/>
  <c r="D148" i="29"/>
  <c r="C145" i="29"/>
  <c r="B142" i="29"/>
  <c r="F138" i="29"/>
  <c r="E135" i="29"/>
  <c r="D132" i="29"/>
  <c r="C129" i="29"/>
  <c r="B126" i="29"/>
  <c r="F122" i="29"/>
  <c r="E119" i="29"/>
  <c r="D116" i="29"/>
  <c r="C113" i="29"/>
  <c r="B110" i="29"/>
  <c r="F143" i="29"/>
  <c r="E140" i="29"/>
  <c r="D137" i="29"/>
  <c r="C134" i="29"/>
  <c r="B131" i="29"/>
  <c r="F127" i="29"/>
  <c r="E124" i="29"/>
  <c r="D121" i="29"/>
  <c r="C118" i="29"/>
  <c r="F111" i="29"/>
  <c r="F107" i="29"/>
  <c r="E104" i="29"/>
  <c r="D101" i="29"/>
  <c r="C98" i="29"/>
  <c r="B95" i="29"/>
  <c r="F91" i="29"/>
  <c r="E88" i="29"/>
  <c r="D85" i="29"/>
  <c r="C82" i="29"/>
  <c r="B79" i="29"/>
  <c r="F75" i="29"/>
  <c r="E72" i="29"/>
  <c r="D69" i="29"/>
  <c r="C66" i="29"/>
  <c r="B63" i="29"/>
  <c r="F59" i="29"/>
  <c r="E56" i="29"/>
  <c r="D53" i="29"/>
  <c r="C50" i="29"/>
  <c r="B47" i="29"/>
  <c r="F43" i="29"/>
  <c r="F170" i="29"/>
  <c r="E167" i="29"/>
  <c r="D164" i="29"/>
  <c r="C161" i="29"/>
  <c r="B158" i="29"/>
  <c r="C172" i="29"/>
  <c r="E166" i="29"/>
  <c r="F159" i="29"/>
  <c r="E154" i="29"/>
  <c r="D151" i="29"/>
  <c r="C148" i="29"/>
  <c r="F169" i="29"/>
  <c r="D163" i="29"/>
  <c r="B157" i="29"/>
  <c r="C153" i="29"/>
  <c r="B150" i="29"/>
  <c r="F146" i="29"/>
  <c r="E143" i="29"/>
  <c r="D140" i="29"/>
  <c r="C137" i="29"/>
  <c r="B134" i="29"/>
  <c r="F130" i="29"/>
  <c r="E127" i="29"/>
  <c r="D124" i="29"/>
  <c r="C121" i="29"/>
  <c r="B118" i="29"/>
  <c r="F114" i="29"/>
  <c r="E111" i="29"/>
  <c r="D145" i="29"/>
  <c r="C142" i="29"/>
  <c r="B139" i="29"/>
  <c r="F135" i="29"/>
  <c r="E132" i="29"/>
  <c r="D129" i="29"/>
  <c r="C126" i="29"/>
  <c r="B123" i="29"/>
  <c r="F119" i="29"/>
  <c r="B115" i="29"/>
  <c r="D109" i="29"/>
  <c r="C106" i="29"/>
  <c r="B103" i="29"/>
  <c r="F99" i="29"/>
  <c r="E96" i="29"/>
  <c r="D93" i="29"/>
  <c r="C90" i="29"/>
  <c r="B87" i="29"/>
  <c r="F83" i="29"/>
  <c r="E80" i="29"/>
  <c r="D77" i="29"/>
  <c r="C74" i="29"/>
  <c r="B71" i="29"/>
  <c r="F67" i="29"/>
  <c r="E64" i="29"/>
  <c r="D61" i="29"/>
  <c r="C58" i="29"/>
  <c r="B55" i="29"/>
  <c r="F51" i="29"/>
  <c r="E48" i="29"/>
  <c r="D45" i="29"/>
  <c r="E116" i="29"/>
  <c r="D170" i="29"/>
  <c r="C165" i="29"/>
  <c r="B160" i="29"/>
  <c r="D173" i="29"/>
  <c r="E162" i="29"/>
  <c r="C154" i="29"/>
  <c r="B149" i="29"/>
  <c r="D167" i="29"/>
  <c r="F157" i="29"/>
  <c r="C151" i="29"/>
  <c r="D146" i="29"/>
  <c r="C141" i="29"/>
  <c r="B136" i="29"/>
  <c r="C131" i="29"/>
  <c r="F172" i="29"/>
  <c r="B168" i="29"/>
  <c r="D162" i="29"/>
  <c r="E157" i="29"/>
  <c r="F167" i="29"/>
  <c r="D157" i="29"/>
  <c r="F151" i="29"/>
  <c r="E172" i="29"/>
  <c r="C162" i="29"/>
  <c r="B154" i="29"/>
  <c r="F148" i="29"/>
  <c r="B144" i="29"/>
  <c r="D138" i="29"/>
  <c r="E133" i="29"/>
  <c r="D128" i="29"/>
  <c r="C123" i="29"/>
  <c r="D118" i="29"/>
  <c r="F112" i="29"/>
  <c r="B145" i="29"/>
  <c r="F139" i="29"/>
  <c r="E134" i="29"/>
  <c r="F129" i="29"/>
  <c r="C124" i="29"/>
  <c r="D119" i="29"/>
  <c r="E110" i="29"/>
  <c r="B105" i="29"/>
  <c r="C100" i="29"/>
  <c r="E94" i="29"/>
  <c r="F89" i="29"/>
  <c r="E84" i="29"/>
  <c r="D79" i="29"/>
  <c r="E74" i="29"/>
  <c r="B69" i="29"/>
  <c r="C64" i="29"/>
  <c r="B59" i="29"/>
  <c r="F53" i="29"/>
  <c r="B49" i="29"/>
  <c r="D43" i="29"/>
  <c r="C110" i="29"/>
  <c r="F106" i="29"/>
  <c r="E103" i="29"/>
  <c r="D100" i="29"/>
  <c r="C97" i="29"/>
  <c r="B94" i="29"/>
  <c r="F90" i="29"/>
  <c r="E87" i="29"/>
  <c r="D84" i="29"/>
  <c r="C81" i="29"/>
  <c r="B78" i="29"/>
  <c r="B72" i="29"/>
  <c r="C65" i="29"/>
  <c r="E59" i="29"/>
  <c r="F52" i="29"/>
  <c r="D46" i="29"/>
  <c r="F41" i="29"/>
  <c r="E38" i="29"/>
  <c r="D35" i="29"/>
  <c r="C32" i="29"/>
  <c r="B29" i="29"/>
  <c r="F25" i="29"/>
  <c r="E22" i="29"/>
  <c r="D19" i="29"/>
  <c r="C16" i="29"/>
  <c r="F173" i="28"/>
  <c r="E170" i="28"/>
  <c r="D167" i="28"/>
  <c r="C164" i="28"/>
  <c r="B161" i="28"/>
  <c r="F157" i="28"/>
  <c r="E154" i="28"/>
  <c r="D151" i="28"/>
  <c r="D72" i="29"/>
  <c r="B66" i="29"/>
  <c r="C59" i="29"/>
  <c r="E53" i="29"/>
  <c r="F46" i="29"/>
  <c r="E41" i="29"/>
  <c r="D38" i="29"/>
  <c r="C35" i="29"/>
  <c r="B32" i="29"/>
  <c r="F28" i="29"/>
  <c r="E25" i="29"/>
  <c r="D22" i="29"/>
  <c r="C19" i="29"/>
  <c r="B16" i="29"/>
  <c r="B13" i="29"/>
  <c r="B170" i="28"/>
  <c r="C163" i="28"/>
  <c r="E157" i="28"/>
  <c r="E150" i="28"/>
  <c r="D147" i="28"/>
  <c r="C144" i="28"/>
  <c r="B141" i="28"/>
  <c r="F137" i="28"/>
  <c r="E134" i="28"/>
  <c r="D131" i="28"/>
  <c r="C128" i="28"/>
  <c r="B125" i="28"/>
  <c r="F121" i="28"/>
  <c r="E118" i="28"/>
  <c r="D115" i="28"/>
  <c r="C112" i="28"/>
  <c r="B109" i="28"/>
  <c r="E171" i="28"/>
  <c r="F164" i="28"/>
  <c r="D158" i="28"/>
  <c r="B152" i="28"/>
  <c r="D148" i="28"/>
  <c r="C145" i="28"/>
  <c r="B142" i="28"/>
  <c r="F138" i="28"/>
  <c r="E135" i="28"/>
  <c r="D132" i="28"/>
  <c r="C129" i="28"/>
  <c r="B126" i="28"/>
  <c r="F122" i="28"/>
  <c r="E119" i="28"/>
  <c r="D116" i="28"/>
  <c r="C113" i="28"/>
  <c r="B172" i="29"/>
  <c r="C167" i="29"/>
  <c r="B162" i="29"/>
  <c r="F156" i="29"/>
  <c r="B167" i="29"/>
  <c r="F155" i="29"/>
  <c r="B151" i="29"/>
  <c r="D171" i="29"/>
  <c r="E171" i="29"/>
  <c r="D166" i="29"/>
  <c r="E161" i="29"/>
  <c r="B156" i="29"/>
  <c r="D165" i="29"/>
  <c r="D155" i="29"/>
  <c r="C150" i="29"/>
  <c r="C170" i="29"/>
  <c r="D159" i="29"/>
  <c r="F152" i="29"/>
  <c r="E147" i="29"/>
  <c r="D142" i="29"/>
  <c r="E137" i="29"/>
  <c r="B132" i="29"/>
  <c r="C127" i="29"/>
  <c r="B122" i="29"/>
  <c r="F116" i="29"/>
  <c r="B112" i="29"/>
  <c r="D143" i="29"/>
  <c r="E138" i="29"/>
  <c r="D133" i="29"/>
  <c r="C128" i="29"/>
  <c r="D123" i="29"/>
  <c r="D117" i="29"/>
  <c r="B109" i="29"/>
  <c r="F103" i="29"/>
  <c r="E98" i="29"/>
  <c r="F93" i="29"/>
  <c r="C88" i="29"/>
  <c r="D83" i="29"/>
  <c r="C78" i="29"/>
  <c r="B73" i="29"/>
  <c r="C68" i="29"/>
  <c r="E62" i="29"/>
  <c r="F57" i="29"/>
  <c r="E52" i="29"/>
  <c r="D47" i="29"/>
  <c r="B117" i="29"/>
  <c r="C109" i="29"/>
  <c r="B106" i="29"/>
  <c r="F102" i="29"/>
  <c r="E99" i="29"/>
  <c r="D96" i="29"/>
  <c r="C93" i="29"/>
  <c r="B90" i="29"/>
  <c r="F86" i="29"/>
  <c r="E83" i="29"/>
  <c r="D80" i="29"/>
  <c r="F76" i="29"/>
  <c r="D70" i="29"/>
  <c r="B64" i="29"/>
  <c r="C57" i="29"/>
  <c r="E51" i="29"/>
  <c r="F44" i="29"/>
  <c r="B41" i="29"/>
  <c r="F37" i="29"/>
  <c r="E34" i="29"/>
  <c r="D31" i="29"/>
  <c r="C28" i="29"/>
  <c r="B25" i="29"/>
  <c r="F21" i="29"/>
  <c r="E18" i="29"/>
  <c r="D15" i="29"/>
  <c r="B173" i="28"/>
  <c r="F169" i="28"/>
  <c r="E166" i="28"/>
  <c r="D163" i="28"/>
  <c r="C160" i="28"/>
  <c r="B157" i="28"/>
  <c r="F153" i="28"/>
  <c r="E77" i="29"/>
  <c r="F70" i="29"/>
  <c r="D64" i="29"/>
  <c r="B58" i="29"/>
  <c r="C51" i="29"/>
  <c r="E45" i="29"/>
  <c r="F40" i="29"/>
  <c r="E37" i="29"/>
  <c r="D34" i="29"/>
  <c r="C31" i="29"/>
  <c r="B28" i="29"/>
  <c r="F24" i="29"/>
  <c r="E21" i="29"/>
  <c r="D18" i="29"/>
  <c r="C15" i="29"/>
  <c r="C173" i="28"/>
  <c r="D168" i="28"/>
  <c r="B162" i="28"/>
  <c r="C155" i="28"/>
  <c r="F149" i="28"/>
  <c r="E146" i="28"/>
  <c r="D143" i="28"/>
  <c r="C140" i="28"/>
  <c r="B137" i="28"/>
  <c r="F133" i="28"/>
  <c r="E130" i="28"/>
  <c r="D127" i="28"/>
  <c r="C124" i="28"/>
  <c r="B121" i="28"/>
  <c r="F117" i="28"/>
  <c r="E114" i="28"/>
  <c r="D111" i="28"/>
  <c r="C108" i="28"/>
  <c r="C169" i="28"/>
  <c r="E163" i="28"/>
  <c r="F156" i="28"/>
  <c r="F150" i="28"/>
  <c r="E147" i="28"/>
  <c r="D144" i="28"/>
  <c r="C141" i="28"/>
  <c r="B138" i="28"/>
  <c r="F134" i="28"/>
  <c r="E131" i="28"/>
  <c r="D128" i="28"/>
  <c r="C125" i="28"/>
  <c r="E165" i="29"/>
  <c r="F173" i="29"/>
  <c r="B155" i="29"/>
  <c r="B169" i="29"/>
  <c r="D154" i="29"/>
  <c r="E145" i="29"/>
  <c r="B138" i="29"/>
  <c r="E129" i="29"/>
  <c r="D122" i="29"/>
  <c r="E115" i="29"/>
  <c r="C146" i="29"/>
  <c r="D139" i="29"/>
  <c r="C132" i="29"/>
  <c r="F125" i="29"/>
  <c r="E118" i="29"/>
  <c r="D107" i="29"/>
  <c r="B101" i="29"/>
  <c r="C94" i="29"/>
  <c r="D87" i="29"/>
  <c r="B81" i="29"/>
  <c r="F73" i="29"/>
  <c r="E66" i="29"/>
  <c r="C60" i="29"/>
  <c r="B53" i="29"/>
  <c r="C46" i="29"/>
  <c r="E112" i="29"/>
  <c r="D106" i="29"/>
  <c r="B102" i="29"/>
  <c r="B98" i="29"/>
  <c r="E93" i="29"/>
  <c r="C89" i="29"/>
  <c r="C85" i="29"/>
  <c r="F80" i="29"/>
  <c r="E75" i="29"/>
  <c r="E67" i="29"/>
  <c r="F164" i="29"/>
  <c r="F171" i="29"/>
  <c r="D153" i="29"/>
  <c r="F165" i="29"/>
  <c r="E153" i="29"/>
  <c r="F144" i="29"/>
  <c r="F136" i="29"/>
  <c r="F128" i="29"/>
  <c r="E121" i="29"/>
  <c r="C115" i="29"/>
  <c r="F145" i="29"/>
  <c r="F137" i="29"/>
  <c r="D131" i="29"/>
  <c r="B125" i="29"/>
  <c r="C116" i="29"/>
  <c r="B107" i="29"/>
  <c r="E100" i="29"/>
  <c r="B93" i="29"/>
  <c r="E86" i="29"/>
  <c r="C80" i="29"/>
  <c r="C72" i="29"/>
  <c r="F65" i="29"/>
  <c r="D59" i="29"/>
  <c r="C52" i="29"/>
  <c r="F45" i="29"/>
  <c r="D111" i="29"/>
  <c r="E105" i="29"/>
  <c r="E101" i="29"/>
  <c r="E97" i="29"/>
  <c r="F92" i="29"/>
  <c r="F88" i="29"/>
  <c r="F84" i="29"/>
  <c r="B80" i="29"/>
  <c r="D74" i="29"/>
  <c r="D66" i="29"/>
  <c r="F56" i="29"/>
  <c r="B164" i="29"/>
  <c r="E170" i="29"/>
  <c r="E152" i="29"/>
  <c r="B165" i="29"/>
  <c r="B152" i="29"/>
  <c r="D144" i="29"/>
  <c r="C135" i="29"/>
  <c r="B128" i="29"/>
  <c r="F120" i="29"/>
  <c r="D114" i="29"/>
  <c r="C144" i="29"/>
  <c r="B137" i="29"/>
  <c r="E130" i="29"/>
  <c r="F123" i="29"/>
  <c r="F115" i="29"/>
  <c r="E106" i="29"/>
  <c r="D99" i="29"/>
  <c r="C92" i="29"/>
  <c r="F85" i="29"/>
  <c r="E78" i="29"/>
  <c r="F71" i="29"/>
  <c r="D65" i="29"/>
  <c r="E58" i="29"/>
  <c r="D51" i="29"/>
  <c r="B45" i="29"/>
  <c r="E109" i="29"/>
  <c r="C105" i="29"/>
  <c r="C101" i="29"/>
  <c r="F96" i="29"/>
  <c r="D92" i="29"/>
  <c r="D88" i="29"/>
  <c r="B84" i="29"/>
  <c r="E79" i="29"/>
  <c r="C73" i="29"/>
  <c r="F64" i="29"/>
  <c r="B56" i="29"/>
  <c r="B48" i="29"/>
  <c r="D41" i="29"/>
  <c r="B37" i="29"/>
  <c r="B33" i="29"/>
  <c r="E28" i="29"/>
  <c r="C24" i="29"/>
  <c r="C20" i="29"/>
  <c r="F15" i="29"/>
  <c r="C172" i="28"/>
  <c r="C168" i="28"/>
  <c r="F163" i="28"/>
  <c r="D159" i="28"/>
  <c r="D155" i="28"/>
  <c r="B151" i="28"/>
  <c r="E69" i="29"/>
  <c r="E61" i="29"/>
  <c r="D52" i="29"/>
  <c r="C43" i="29"/>
  <c r="C39" i="29"/>
  <c r="F34" i="29"/>
  <c r="D30" i="29"/>
  <c r="D26" i="29"/>
  <c r="B22" i="29"/>
  <c r="E17" i="29"/>
  <c r="F13" i="29"/>
  <c r="E169" i="28"/>
  <c r="D160" i="28"/>
  <c r="D152" i="28"/>
  <c r="B147" i="28"/>
  <c r="E142" i="28"/>
  <c r="E138" i="28"/>
  <c r="C134" i="28"/>
  <c r="F129" i="28"/>
  <c r="F125" i="28"/>
  <c r="D121" i="28"/>
  <c r="B117" i="28"/>
  <c r="B113" i="28"/>
  <c r="E108" i="28"/>
  <c r="B168" i="28"/>
  <c r="B160" i="28"/>
  <c r="E151" i="28"/>
  <c r="F146" i="28"/>
  <c r="F142" i="28"/>
  <c r="D138" i="28"/>
  <c r="B134" i="28"/>
  <c r="B130" i="28"/>
  <c r="E125" i="28"/>
  <c r="E121" i="28"/>
  <c r="B118" i="28"/>
  <c r="D114" i="28"/>
  <c r="F110" i="28"/>
  <c r="E107" i="28"/>
  <c r="D104" i="28"/>
  <c r="C101" i="28"/>
  <c r="B98" i="28"/>
  <c r="F94" i="28"/>
  <c r="E91" i="28"/>
  <c r="D88" i="28"/>
  <c r="F99" i="28"/>
  <c r="D93" i="28"/>
  <c r="D87" i="28"/>
  <c r="C84" i="28"/>
  <c r="B81" i="28"/>
  <c r="F77" i="28"/>
  <c r="E74" i="28"/>
  <c r="D71" i="28"/>
  <c r="C68" i="28"/>
  <c r="B65" i="28"/>
  <c r="F61" i="28"/>
  <c r="E58" i="28"/>
  <c r="D55" i="28"/>
  <c r="C52" i="28"/>
  <c r="B49" i="28"/>
  <c r="F45" i="28"/>
  <c r="E42" i="28"/>
  <c r="D39" i="28"/>
  <c r="C36" i="28"/>
  <c r="B33" i="28"/>
  <c r="F29" i="28"/>
  <c r="E26" i="28"/>
  <c r="D23" i="28"/>
  <c r="C20" i="28"/>
  <c r="B17" i="28"/>
  <c r="E13" i="28"/>
  <c r="D171" i="27"/>
  <c r="C168" i="27"/>
  <c r="B165" i="27"/>
  <c r="F161" i="27"/>
  <c r="E158" i="27"/>
  <c r="D155" i="27"/>
  <c r="C152" i="27"/>
  <c r="E173" i="29"/>
  <c r="C163" i="29"/>
  <c r="C168" i="29"/>
  <c r="C152" i="29"/>
  <c r="E164" i="29"/>
  <c r="F150" i="29"/>
  <c r="C143" i="29"/>
  <c r="F134" i="29"/>
  <c r="D126" i="29"/>
  <c r="B120" i="29"/>
  <c r="E113" i="29"/>
  <c r="B143" i="29"/>
  <c r="E136" i="29"/>
  <c r="C130" i="29"/>
  <c r="E122" i="29"/>
  <c r="E114" i="29"/>
  <c r="F105" i="29"/>
  <c r="F97" i="29"/>
  <c r="D91" i="29"/>
  <c r="B85" i="29"/>
  <c r="F77" i="29"/>
  <c r="D71" i="29"/>
  <c r="B65" i="29"/>
  <c r="B57" i="29"/>
  <c r="E50" i="29"/>
  <c r="C44" i="29"/>
  <c r="F108" i="29"/>
  <c r="F104" i="29"/>
  <c r="F100" i="29"/>
  <c r="B96" i="29"/>
  <c r="B92" i="29"/>
  <c r="B88" i="29"/>
  <c r="C83" i="29"/>
  <c r="C79" i="29"/>
  <c r="F72" i="29"/>
  <c r="E63" i="29"/>
  <c r="E55" i="29"/>
  <c r="E47" i="29"/>
  <c r="E40" i="29"/>
  <c r="E36" i="29"/>
  <c r="E32" i="29"/>
  <c r="F27" i="29"/>
  <c r="F23" i="29"/>
  <c r="F19" i="29"/>
  <c r="B15" i="29"/>
  <c r="F171" i="28"/>
  <c r="F167" i="28"/>
  <c r="B163" i="28"/>
  <c r="B159" i="28"/>
  <c r="B155" i="28"/>
  <c r="D76" i="29"/>
  <c r="D68" i="29"/>
  <c r="C171" i="29"/>
  <c r="F160" i="29"/>
  <c r="F163" i="29"/>
  <c r="D149" i="29"/>
  <c r="B161" i="29"/>
  <c r="D150" i="29"/>
  <c r="E141" i="29"/>
  <c r="D134" i="29"/>
  <c r="E125" i="29"/>
  <c r="C119" i="29"/>
  <c r="D112" i="29"/>
  <c r="E142" i="29"/>
  <c r="C136" i="29"/>
  <c r="B129" i="29"/>
  <c r="F121" i="29"/>
  <c r="C112" i="29"/>
  <c r="C104" i="29"/>
  <c r="D97" i="29"/>
  <c r="B91" i="29"/>
  <c r="C84" i="29"/>
  <c r="B77" i="29"/>
  <c r="E70" i="29"/>
  <c r="D63" i="29"/>
  <c r="C56" i="29"/>
  <c r="F49" i="29"/>
  <c r="F117" i="29"/>
  <c r="D108" i="29"/>
  <c r="D104" i="29"/>
  <c r="B100" i="29"/>
  <c r="E95" i="29"/>
  <c r="E91" i="29"/>
  <c r="C87" i="29"/>
  <c r="F82" i="29"/>
  <c r="F78" i="29"/>
  <c r="E71" i="29"/>
  <c r="D62" i="29"/>
  <c r="D54" i="29"/>
  <c r="C45" i="29"/>
  <c r="C40" i="29"/>
  <c r="C36" i="29"/>
  <c r="F31" i="29"/>
  <c r="D27" i="29"/>
  <c r="D23" i="29"/>
  <c r="B19" i="29"/>
  <c r="E14" i="29"/>
  <c r="D171" i="28"/>
  <c r="B167" i="28"/>
  <c r="E162" i="28"/>
  <c r="E158" i="28"/>
  <c r="C154" i="28"/>
  <c r="C75" i="29"/>
  <c r="C67" i="29"/>
  <c r="F58" i="29"/>
  <c r="B50" i="29"/>
  <c r="D42" i="29"/>
  <c r="B38" i="29"/>
  <c r="E33" i="29"/>
  <c r="E29" i="29"/>
  <c r="C25" i="29"/>
  <c r="F20" i="29"/>
  <c r="F16" i="29"/>
  <c r="E173" i="28"/>
  <c r="F166" i="28"/>
  <c r="F158" i="28"/>
  <c r="C150" i="28"/>
  <c r="F145" i="28"/>
  <c r="F141" i="28"/>
  <c r="D137" i="28"/>
  <c r="B133" i="28"/>
  <c r="B129" i="28"/>
  <c r="E124" i="28"/>
  <c r="C120" i="28"/>
  <c r="C116" i="28"/>
  <c r="F111" i="28"/>
  <c r="D107" i="28"/>
  <c r="D166" i="28"/>
  <c r="C157" i="28"/>
  <c r="B150" i="28"/>
  <c r="B146" i="28"/>
  <c r="E141" i="28"/>
  <c r="C137" i="28"/>
  <c r="C133" i="28"/>
  <c r="F128" i="28"/>
  <c r="D124" i="28"/>
  <c r="F120" i="28"/>
  <c r="C117" i="28"/>
  <c r="E113" i="28"/>
  <c r="B110" i="28"/>
  <c r="F106" i="28"/>
  <c r="E103" i="28"/>
  <c r="D100" i="28"/>
  <c r="C97" i="28"/>
  <c r="B94" i="28"/>
  <c r="F90" i="28"/>
  <c r="C104" i="28"/>
  <c r="E98" i="28"/>
  <c r="F91" i="28"/>
  <c r="E86" i="28"/>
  <c r="D83" i="28"/>
  <c r="C80" i="28"/>
  <c r="B77" i="28"/>
  <c r="F73" i="28"/>
  <c r="E70" i="28"/>
  <c r="D67" i="28"/>
  <c r="C64" i="28"/>
  <c r="B61" i="28"/>
  <c r="F57" i="28"/>
  <c r="E54" i="28"/>
  <c r="D51" i="28"/>
  <c r="C48" i="28"/>
  <c r="B45" i="28"/>
  <c r="F41" i="28"/>
  <c r="E38" i="28"/>
  <c r="D35" i="28"/>
  <c r="C32" i="28"/>
  <c r="B29" i="28"/>
  <c r="F25" i="28"/>
  <c r="E22" i="28"/>
  <c r="D19" i="28"/>
  <c r="C16" i="28"/>
  <c r="F173" i="27"/>
  <c r="E170" i="27"/>
  <c r="D167" i="27"/>
  <c r="C164" i="27"/>
  <c r="B161" i="27"/>
  <c r="F157" i="27"/>
  <c r="E154" i="27"/>
  <c r="E169" i="29"/>
  <c r="C159" i="29"/>
  <c r="D161" i="29"/>
  <c r="E148" i="29"/>
  <c r="C158" i="29"/>
  <c r="E149" i="29"/>
  <c r="F140" i="29"/>
  <c r="F132" i="29"/>
  <c r="C125" i="29"/>
  <c r="F118" i="29"/>
  <c r="C111" i="29"/>
  <c r="F141" i="29"/>
  <c r="D135" i="29"/>
  <c r="D127" i="29"/>
  <c r="B121" i="29"/>
  <c r="B111" i="29"/>
  <c r="D103" i="29"/>
  <c r="B97" i="29"/>
  <c r="E90" i="29"/>
  <c r="E82" i="29"/>
  <c r="C76" i="29"/>
  <c r="F69" i="29"/>
  <c r="C62" i="29"/>
  <c r="F55" i="29"/>
  <c r="D49" i="29"/>
  <c r="D115" i="29"/>
  <c r="B108" i="29"/>
  <c r="B104" i="29"/>
  <c r="C99" i="29"/>
  <c r="C95" i="29"/>
  <c r="C91" i="29"/>
  <c r="D86" i="29"/>
  <c r="D82" i="29"/>
  <c r="D78" i="29"/>
  <c r="C69" i="29"/>
  <c r="C61" i="29"/>
  <c r="C53" i="29"/>
  <c r="B44" i="29"/>
  <c r="F39" i="29"/>
  <c r="F35" i="29"/>
  <c r="B31" i="29"/>
  <c r="B27" i="29"/>
  <c r="B23" i="29"/>
  <c r="C18" i="29"/>
  <c r="C14" i="29"/>
  <c r="B171" i="28"/>
  <c r="C166" i="28"/>
  <c r="C162" i="28"/>
  <c r="C158" i="28"/>
  <c r="D153" i="28"/>
  <c r="F74" i="29"/>
  <c r="F66" i="29"/>
  <c r="E57" i="29"/>
  <c r="E49" i="29"/>
  <c r="B42" i="29"/>
  <c r="C37" i="29"/>
  <c r="C33" i="29"/>
  <c r="C29" i="29"/>
  <c r="D24" i="29"/>
  <c r="D20" i="29"/>
  <c r="D16" i="29"/>
  <c r="F172" i="28"/>
  <c r="B166" i="28"/>
  <c r="B158" i="28"/>
  <c r="D149" i="28"/>
  <c r="D145" i="28"/>
  <c r="D141" i="28"/>
  <c r="E136" i="28"/>
  <c r="E132" i="28"/>
  <c r="E128" i="28"/>
  <c r="F123" i="28"/>
  <c r="F119" i="28"/>
  <c r="F115" i="28"/>
  <c r="B111" i="28"/>
  <c r="B107" i="28"/>
  <c r="C165" i="28"/>
  <c r="B156" i="28"/>
  <c r="E149" i="28"/>
  <c r="E145" i="28"/>
  <c r="F140" i="28"/>
  <c r="F136" i="28"/>
  <c r="F132" i="28"/>
  <c r="B128" i="28"/>
  <c r="B124" i="28"/>
  <c r="D120" i="28"/>
  <c r="F116" i="28"/>
  <c r="F112" i="28"/>
  <c r="E109" i="28"/>
  <c r="D106" i="28"/>
  <c r="C103" i="28"/>
  <c r="B100" i="28"/>
  <c r="F96" i="28"/>
  <c r="E93" i="28"/>
  <c r="D90" i="28"/>
  <c r="F103" i="28"/>
  <c r="D97" i="28"/>
  <c r="B91" i="28"/>
  <c r="C86" i="28"/>
  <c r="B83" i="28"/>
  <c r="F79" i="28"/>
  <c r="E76" i="28"/>
  <c r="D73" i="28"/>
  <c r="C70" i="28"/>
  <c r="B67" i="28"/>
  <c r="F63" i="28"/>
  <c r="E60" i="28"/>
  <c r="D57" i="28"/>
  <c r="C54" i="28"/>
  <c r="B51" i="28"/>
  <c r="F47" i="28"/>
  <c r="E44" i="28"/>
  <c r="D41" i="28"/>
  <c r="C38" i="28"/>
  <c r="B35" i="28"/>
  <c r="F31" i="28"/>
  <c r="E28" i="28"/>
  <c r="D25" i="28"/>
  <c r="C22" i="28"/>
  <c r="B19" i="28"/>
  <c r="F15" i="28"/>
  <c r="D173" i="27"/>
  <c r="C170" i="27"/>
  <c r="B167" i="27"/>
  <c r="F163" i="27"/>
  <c r="E160" i="27"/>
  <c r="D157" i="27"/>
  <c r="C154" i="27"/>
  <c r="F168" i="29"/>
  <c r="F158" i="29"/>
  <c r="C160" i="29"/>
  <c r="F147" i="29"/>
  <c r="E156" i="29"/>
  <c r="B148" i="29"/>
  <c r="B140" i="29"/>
  <c r="E131" i="29"/>
  <c r="F124" i="29"/>
  <c r="E117" i="29"/>
  <c r="D110" i="29"/>
  <c r="B141" i="29"/>
  <c r="F133" i="29"/>
  <c r="B127" i="29"/>
  <c r="E120" i="29"/>
  <c r="F109" i="29"/>
  <c r="E102" i="29"/>
  <c r="C96" i="29"/>
  <c r="B89" i="29"/>
  <c r="F81" i="29"/>
  <c r="D75" i="29"/>
  <c r="E68" i="29"/>
  <c r="F61" i="29"/>
  <c r="D55" i="29"/>
  <c r="C48" i="29"/>
  <c r="F113" i="29"/>
  <c r="E107" i="29"/>
  <c r="C103" i="29"/>
  <c r="F98" i="29"/>
  <c r="F94" i="29"/>
  <c r="D90" i="29"/>
  <c r="B86" i="29"/>
  <c r="B82" i="29"/>
  <c r="C77" i="29"/>
  <c r="F68" i="29"/>
  <c r="F60" i="29"/>
  <c r="B52" i="29"/>
  <c r="E43" i="29"/>
  <c r="D39" i="29"/>
  <c r="B35" i="29"/>
  <c r="E30" i="29"/>
  <c r="E26" i="29"/>
  <c r="C22" i="29"/>
  <c r="F17" i="29"/>
  <c r="E13" i="29"/>
  <c r="C170" i="28"/>
  <c r="F165" i="28"/>
  <c r="F161" i="28"/>
  <c r="D157" i="28"/>
  <c r="B153" i="28"/>
  <c r="B74" i="29"/>
  <c r="E65" i="29"/>
  <c r="D56" i="29"/>
  <c r="D48" i="29"/>
  <c r="C41" i="29"/>
  <c r="F36" i="29"/>
  <c r="F32" i="29"/>
  <c r="D28" i="29"/>
  <c r="B24" i="29"/>
  <c r="B20" i="29"/>
  <c r="E15" i="29"/>
  <c r="D172" i="28"/>
  <c r="E165" i="28"/>
  <c r="D156" i="28"/>
  <c r="B149" i="28"/>
  <c r="B145" i="28"/>
  <c r="E140" i="28"/>
  <c r="C136" i="28"/>
  <c r="C132" i="28"/>
  <c r="F127" i="28"/>
  <c r="D123" i="28"/>
  <c r="D119" i="28"/>
  <c r="B115" i="28"/>
  <c r="E110" i="28"/>
  <c r="E106" i="28"/>
  <c r="B164" i="28"/>
  <c r="E155" i="28"/>
  <c r="C149" i="28"/>
  <c r="F144" i="28"/>
  <c r="D140" i="28"/>
  <c r="D136" i="28"/>
  <c r="B132" i="28"/>
  <c r="E127" i="28"/>
  <c r="E123" i="28"/>
  <c r="B120" i="28"/>
  <c r="B116" i="28"/>
  <c r="D112" i="28"/>
  <c r="C109" i="28"/>
  <c r="B106" i="28"/>
  <c r="F102" i="28"/>
  <c r="E99" i="28"/>
  <c r="D96" i="28"/>
  <c r="C93" i="28"/>
  <c r="B90" i="28"/>
  <c r="B103" i="28"/>
  <c r="C96" i="28"/>
  <c r="E90" i="28"/>
  <c r="F85" i="28"/>
  <c r="E82" i="28"/>
  <c r="D79" i="28"/>
  <c r="C76" i="28"/>
  <c r="B73" i="28"/>
  <c r="F69" i="28"/>
  <c r="E66" i="28"/>
  <c r="D63" i="28"/>
  <c r="C60" i="28"/>
  <c r="B57" i="28"/>
  <c r="F53" i="28"/>
  <c r="E50" i="28"/>
  <c r="D47" i="28"/>
  <c r="C44" i="28"/>
  <c r="B41" i="28"/>
  <c r="F37" i="28"/>
  <c r="E34" i="28"/>
  <c r="D31" i="28"/>
  <c r="C28" i="28"/>
  <c r="B25" i="28"/>
  <c r="F21" i="28"/>
  <c r="E18" i="28"/>
  <c r="D15" i="28"/>
  <c r="B173" i="27"/>
  <c r="F169" i="27"/>
  <c r="E166" i="27"/>
  <c r="D163" i="27"/>
  <c r="C160" i="27"/>
  <c r="B157" i="27"/>
  <c r="F153" i="27"/>
  <c r="C147" i="29"/>
  <c r="E126" i="29"/>
  <c r="D67" i="29"/>
  <c r="D94" i="29"/>
  <c r="D50" i="29"/>
  <c r="D37" i="29"/>
  <c r="D25" i="29"/>
  <c r="C13" i="29"/>
  <c r="E164" i="28"/>
  <c r="C152" i="28"/>
  <c r="D60" i="29"/>
  <c r="F42" i="29"/>
  <c r="B34" i="29"/>
  <c r="B26" i="29"/>
  <c r="C17" i="29"/>
  <c r="C167" i="28"/>
  <c r="C151" i="28"/>
  <c r="C142" i="28"/>
  <c r="D133" i="28"/>
  <c r="D125" i="28"/>
  <c r="E116" i="28"/>
  <c r="F107" i="28"/>
  <c r="E159" i="28"/>
  <c r="D146" i="28"/>
  <c r="E137" i="28"/>
  <c r="E129" i="28"/>
  <c r="C121" i="28"/>
  <c r="B114" i="28"/>
  <c r="C107" i="28"/>
  <c r="F100" i="28"/>
  <c r="D94" i="28"/>
  <c r="D105" i="28"/>
  <c r="C92" i="28"/>
  <c r="F83" i="28"/>
  <c r="D77" i="28"/>
  <c r="B71" i="28"/>
  <c r="E64" i="28"/>
  <c r="C58" i="28"/>
  <c r="F51" i="28"/>
  <c r="D45" i="28"/>
  <c r="B39" i="28"/>
  <c r="E32" i="28"/>
  <c r="C26" i="28"/>
  <c r="F19" i="28"/>
  <c r="C13" i="28"/>
  <c r="F167" i="27"/>
  <c r="D161" i="27"/>
  <c r="B155" i="27"/>
  <c r="C150" i="27"/>
  <c r="B147" i="27"/>
  <c r="F143" i="27"/>
  <c r="E140" i="27"/>
  <c r="D137" i="27"/>
  <c r="C134" i="27"/>
  <c r="B131" i="27"/>
  <c r="F127" i="27"/>
  <c r="E124" i="27"/>
  <c r="D121" i="27"/>
  <c r="C118" i="27"/>
  <c r="B115" i="27"/>
  <c r="E100" i="28"/>
  <c r="F93" i="28"/>
  <c r="B88" i="28"/>
  <c r="F84" i="28"/>
  <c r="E81" i="28"/>
  <c r="D78" i="28"/>
  <c r="C75" i="28"/>
  <c r="B72" i="28"/>
  <c r="F68" i="28"/>
  <c r="E65" i="28"/>
  <c r="D62" i="28"/>
  <c r="C59" i="28"/>
  <c r="B56" i="28"/>
  <c r="F52" i="28"/>
  <c r="E49" i="28"/>
  <c r="D46" i="28"/>
  <c r="C43" i="28"/>
  <c r="B40" i="28"/>
  <c r="F36" i="28"/>
  <c r="E33" i="28"/>
  <c r="D30" i="28"/>
  <c r="C27" i="28"/>
  <c r="B24" i="28"/>
  <c r="F20" i="28"/>
  <c r="E17" i="28"/>
  <c r="D14" i="28"/>
  <c r="D172" i="27"/>
  <c r="C169" i="27"/>
  <c r="B166" i="27"/>
  <c r="F162" i="27"/>
  <c r="E159" i="27"/>
  <c r="D156" i="27"/>
  <c r="C153" i="27"/>
  <c r="B150" i="27"/>
  <c r="F146" i="27"/>
  <c r="E143" i="27"/>
  <c r="D140" i="27"/>
  <c r="C137" i="27"/>
  <c r="B134" i="27"/>
  <c r="F130" i="27"/>
  <c r="E127" i="27"/>
  <c r="F122" i="27"/>
  <c r="D116" i="27"/>
  <c r="D112" i="27"/>
  <c r="C109" i="27"/>
  <c r="B106" i="27"/>
  <c r="F102" i="27"/>
  <c r="E99" i="27"/>
  <c r="D96" i="27"/>
  <c r="C93" i="27"/>
  <c r="B90" i="27"/>
  <c r="F86" i="27"/>
  <c r="E83" i="27"/>
  <c r="D80" i="27"/>
  <c r="C77" i="27"/>
  <c r="B74" i="27"/>
  <c r="F70" i="27"/>
  <c r="E67" i="27"/>
  <c r="D64" i="27"/>
  <c r="C61" i="27"/>
  <c r="B58" i="27"/>
  <c r="F54" i="27"/>
  <c r="E51" i="27"/>
  <c r="D48" i="27"/>
  <c r="C45" i="27"/>
  <c r="B42" i="27"/>
  <c r="F38" i="27"/>
  <c r="C139" i="29"/>
  <c r="C120" i="29"/>
  <c r="B61" i="29"/>
  <c r="E89" i="29"/>
  <c r="C49" i="29"/>
  <c r="C34" i="29"/>
  <c r="E24" i="29"/>
  <c r="D173" i="28"/>
  <c r="D161" i="28"/>
  <c r="F151" i="28"/>
  <c r="C55" i="29"/>
  <c r="D40" i="29"/>
  <c r="D32" i="29"/>
  <c r="E23" i="29"/>
  <c r="F14" i="29"/>
  <c r="D164" i="28"/>
  <c r="E148" i="28"/>
  <c r="F139" i="28"/>
  <c r="F131" i="28"/>
  <c r="B123" i="28"/>
  <c r="C114" i="28"/>
  <c r="C106" i="28"/>
  <c r="D154" i="28"/>
  <c r="B144" i="28"/>
  <c r="B136" i="28"/>
  <c r="C127" i="28"/>
  <c r="C119" i="28"/>
  <c r="B112" i="28"/>
  <c r="E105" i="28"/>
  <c r="C99" i="28"/>
  <c r="F92" i="28"/>
  <c r="E102" i="28"/>
  <c r="D89" i="28"/>
  <c r="C82" i="28"/>
  <c r="F75" i="28"/>
  <c r="D69" i="28"/>
  <c r="B63" i="28"/>
  <c r="E56" i="28"/>
  <c r="C50" i="28"/>
  <c r="F43" i="28"/>
  <c r="D37" i="28"/>
  <c r="B31" i="28"/>
  <c r="E24" i="28"/>
  <c r="C18" i="28"/>
  <c r="E172" i="27"/>
  <c r="C166" i="27"/>
  <c r="F159" i="27"/>
  <c r="D153" i="27"/>
  <c r="F149" i="27"/>
  <c r="E146" i="27"/>
  <c r="D143" i="27"/>
  <c r="C140" i="27"/>
  <c r="B137" i="27"/>
  <c r="F133" i="27"/>
  <c r="E130" i="27"/>
  <c r="D127" i="27"/>
  <c r="C124" i="27"/>
  <c r="B121" i="27"/>
  <c r="F117" i="27"/>
  <c r="F105" i="28"/>
  <c r="D99" i="28"/>
  <c r="B93" i="28"/>
  <c r="E87" i="28"/>
  <c r="D84" i="28"/>
  <c r="C81" i="28"/>
  <c r="B78" i="28"/>
  <c r="F74" i="28"/>
  <c r="E71" i="28"/>
  <c r="D68" i="28"/>
  <c r="C65" i="28"/>
  <c r="B62" i="28"/>
  <c r="F58" i="28"/>
  <c r="E55" i="28"/>
  <c r="D52" i="28"/>
  <c r="C49" i="28"/>
  <c r="B46" i="28"/>
  <c r="F42" i="28"/>
  <c r="E39" i="28"/>
  <c r="D36" i="28"/>
  <c r="C33" i="28"/>
  <c r="B30" i="28"/>
  <c r="F26" i="28"/>
  <c r="E23" i="28"/>
  <c r="D20" i="28"/>
  <c r="C17" i="28"/>
  <c r="B14" i="28"/>
  <c r="B172" i="27"/>
  <c r="F168" i="27"/>
  <c r="E165" i="27"/>
  <c r="D162" i="27"/>
  <c r="C159" i="27"/>
  <c r="B156" i="27"/>
  <c r="F152" i="27"/>
  <c r="E149" i="27"/>
  <c r="D146" i="27"/>
  <c r="C143" i="27"/>
  <c r="B140" i="27"/>
  <c r="F136" i="27"/>
  <c r="E133" i="27"/>
  <c r="D130" i="27"/>
  <c r="C127" i="27"/>
  <c r="B122" i="27"/>
  <c r="C115" i="27"/>
  <c r="B112" i="27"/>
  <c r="F108" i="27"/>
  <c r="E105" i="27"/>
  <c r="D102" i="27"/>
  <c r="C99" i="27"/>
  <c r="B96" i="27"/>
  <c r="F92" i="27"/>
  <c r="E89" i="27"/>
  <c r="D86" i="27"/>
  <c r="C83" i="27"/>
  <c r="B80" i="27"/>
  <c r="F76" i="27"/>
  <c r="E73" i="27"/>
  <c r="D70" i="27"/>
  <c r="C67" i="27"/>
  <c r="B64" i="27"/>
  <c r="F60" i="27"/>
  <c r="E57" i="27"/>
  <c r="D54" i="27"/>
  <c r="C51" i="27"/>
  <c r="B48" i="27"/>
  <c r="F44" i="27"/>
  <c r="E41" i="27"/>
  <c r="D38" i="27"/>
  <c r="D130" i="29"/>
  <c r="C108" i="29"/>
  <c r="E54" i="29"/>
  <c r="E85" i="29"/>
  <c r="F48" i="29"/>
  <c r="F33" i="29"/>
  <c r="D21" i="29"/>
  <c r="E172" i="28"/>
  <c r="E160" i="28"/>
  <c r="E73" i="29"/>
  <c r="F54" i="29"/>
  <c r="B40" i="29"/>
  <c r="E31" i="29"/>
  <c r="C23" i="29"/>
  <c r="D14" i="29"/>
  <c r="F162" i="28"/>
  <c r="C148" i="28"/>
  <c r="D139" i="28"/>
  <c r="B131" i="28"/>
  <c r="E122" i="28"/>
  <c r="F113" i="28"/>
  <c r="D170" i="28"/>
  <c r="C153" i="28"/>
  <c r="E143" i="28"/>
  <c r="C135" i="28"/>
  <c r="F126" i="28"/>
  <c r="F118" i="28"/>
  <c r="E111" i="28"/>
  <c r="C105" i="28"/>
  <c r="F98" i="28"/>
  <c r="D92" i="28"/>
  <c r="D101" i="28"/>
  <c r="C88" i="28"/>
  <c r="F81" i="28"/>
  <c r="D75" i="28"/>
  <c r="B69" i="28"/>
  <c r="E62" i="28"/>
  <c r="C56" i="28"/>
  <c r="F49" i="28"/>
  <c r="D43" i="28"/>
  <c r="B37" i="28"/>
  <c r="E30" i="28"/>
  <c r="C24" i="28"/>
  <c r="F17" i="28"/>
  <c r="C172" i="27"/>
  <c r="F165" i="27"/>
  <c r="D159" i="27"/>
  <c r="B153" i="27"/>
  <c r="D149" i="27"/>
  <c r="C146" i="27"/>
  <c r="B143" i="27"/>
  <c r="F139" i="27"/>
  <c r="E136" i="27"/>
  <c r="D133" i="27"/>
  <c r="C130" i="27"/>
  <c r="B127" i="27"/>
  <c r="F123" i="27"/>
  <c r="E120" i="27"/>
  <c r="D117" i="27"/>
  <c r="B105" i="28"/>
  <c r="C98" i="28"/>
  <c r="E92" i="28"/>
  <c r="C87" i="28"/>
  <c r="B84" i="28"/>
  <c r="F80" i="28"/>
  <c r="E77" i="28"/>
  <c r="D74" i="28"/>
  <c r="C71" i="28"/>
  <c r="B68" i="28"/>
  <c r="F64" i="28"/>
  <c r="E61" i="28"/>
  <c r="D58" i="28"/>
  <c r="C55" i="28"/>
  <c r="B52" i="28"/>
  <c r="F48" i="28"/>
  <c r="E45" i="28"/>
  <c r="D42" i="28"/>
  <c r="C39" i="28"/>
  <c r="B36" i="28"/>
  <c r="F32" i="28"/>
  <c r="E29" i="28"/>
  <c r="D26" i="28"/>
  <c r="C23" i="28"/>
  <c r="B20" i="28"/>
  <c r="F16" i="28"/>
  <c r="F13" i="28"/>
  <c r="E171" i="27"/>
  <c r="D168" i="27"/>
  <c r="C165" i="27"/>
  <c r="B162" i="27"/>
  <c r="F158" i="27"/>
  <c r="E155" i="27"/>
  <c r="D152" i="27"/>
  <c r="C149" i="27"/>
  <c r="B146" i="27"/>
  <c r="F142" i="27"/>
  <c r="E139" i="27"/>
  <c r="D136" i="27"/>
  <c r="C133" i="27"/>
  <c r="B130" i="27"/>
  <c r="F126" i="27"/>
  <c r="E121" i="27"/>
  <c r="F114" i="27"/>
  <c r="E111" i="27"/>
  <c r="D108" i="27"/>
  <c r="C105" i="27"/>
  <c r="B102" i="27"/>
  <c r="F98" i="27"/>
  <c r="E95" i="27"/>
  <c r="D92" i="27"/>
  <c r="C89" i="27"/>
  <c r="B86" i="27"/>
  <c r="F82" i="27"/>
  <c r="E79" i="27"/>
  <c r="D76" i="27"/>
  <c r="C73" i="27"/>
  <c r="B70" i="27"/>
  <c r="F66" i="27"/>
  <c r="E63" i="27"/>
  <c r="D60" i="27"/>
  <c r="C57" i="27"/>
  <c r="B54" i="27"/>
  <c r="F50" i="27"/>
  <c r="E47" i="27"/>
  <c r="D44" i="27"/>
  <c r="C41" i="27"/>
  <c r="B38" i="27"/>
  <c r="D168" i="29"/>
  <c r="B124" i="29"/>
  <c r="F101" i="29"/>
  <c r="E46" i="29"/>
  <c r="E81" i="29"/>
  <c r="B43" i="29"/>
  <c r="D33" i="29"/>
  <c r="B21" i="29"/>
  <c r="D169" i="28"/>
  <c r="F159" i="28"/>
  <c r="C71" i="29"/>
  <c r="B54" i="29"/>
  <c r="E39" i="29"/>
  <c r="F30" i="29"/>
  <c r="F22" i="29"/>
  <c r="B14" i="29"/>
  <c r="E161" i="28"/>
  <c r="F147" i="28"/>
  <c r="B139" i="28"/>
  <c r="C130" i="28"/>
  <c r="C122" i="28"/>
  <c r="D113" i="28"/>
  <c r="F168" i="28"/>
  <c r="F152" i="28"/>
  <c r="C143" i="28"/>
  <c r="D134" i="28"/>
  <c r="D126" i="28"/>
  <c r="D118" i="28"/>
  <c r="C111" i="28"/>
  <c r="F104" i="28"/>
  <c r="D98" i="28"/>
  <c r="B92" i="28"/>
  <c r="C100" i="28"/>
  <c r="F87" i="28"/>
  <c r="D81" i="28"/>
  <c r="B75" i="28"/>
  <c r="E68" i="28"/>
  <c r="C62" i="28"/>
  <c r="F55" i="28"/>
  <c r="D49" i="28"/>
  <c r="B43" i="28"/>
  <c r="E36" i="28"/>
  <c r="C30" i="28"/>
  <c r="F23" i="28"/>
  <c r="D17" i="28"/>
  <c r="F171" i="27"/>
  <c r="D165" i="27"/>
  <c r="B159" i="27"/>
  <c r="E152" i="27"/>
  <c r="B149" i="27"/>
  <c r="F145" i="27"/>
  <c r="E142" i="27"/>
  <c r="D158" i="29"/>
  <c r="B116" i="29"/>
  <c r="D95" i="29"/>
  <c r="B113" i="29"/>
  <c r="B76" i="29"/>
  <c r="E42" i="29"/>
  <c r="C30" i="29"/>
  <c r="E20" i="29"/>
  <c r="B169" i="28"/>
  <c r="E156" i="28"/>
  <c r="B70" i="29"/>
  <c r="F50" i="29"/>
  <c r="F38" i="29"/>
  <c r="B30" i="29"/>
  <c r="C21" i="29"/>
  <c r="D13" i="29"/>
  <c r="C159" i="28"/>
  <c r="C146" i="28"/>
  <c r="C138" i="28"/>
  <c r="D129" i="28"/>
  <c r="E120" i="28"/>
  <c r="E112" i="28"/>
  <c r="E167" i="28"/>
  <c r="D150" i="28"/>
  <c r="D142" i="28"/>
  <c r="E133" i="28"/>
  <c r="F124" i="28"/>
  <c r="E117" i="28"/>
  <c r="D110" i="28"/>
  <c r="B104" i="28"/>
  <c r="E97" i="28"/>
  <c r="C91" i="28"/>
  <c r="B99" i="28"/>
  <c r="B87" i="28"/>
  <c r="E80" i="28"/>
  <c r="C74" i="28"/>
  <c r="F67" i="28"/>
  <c r="D61" i="28"/>
  <c r="B55" i="28"/>
  <c r="E48" i="28"/>
  <c r="C42" i="28"/>
  <c r="F35" i="28"/>
  <c r="D29" i="28"/>
  <c r="B23" i="28"/>
  <c r="E16" i="28"/>
  <c r="B171" i="27"/>
  <c r="E164" i="27"/>
  <c r="C158" i="27"/>
  <c r="F151" i="27"/>
  <c r="E148" i="27"/>
  <c r="D145" i="27"/>
  <c r="C142" i="27"/>
  <c r="B139" i="27"/>
  <c r="F135" i="27"/>
  <c r="E132" i="27"/>
  <c r="D129" i="27"/>
  <c r="C126" i="27"/>
  <c r="B123" i="27"/>
  <c r="F119" i="27"/>
  <c r="E116" i="27"/>
  <c r="D103" i="28"/>
  <c r="B97" i="28"/>
  <c r="C90" i="28"/>
  <c r="D86" i="28"/>
  <c r="C83" i="28"/>
  <c r="B80" i="28"/>
  <c r="F76" i="28"/>
  <c r="E73" i="28"/>
  <c r="D70" i="28"/>
  <c r="C67" i="28"/>
  <c r="B64" i="28"/>
  <c r="F60" i="28"/>
  <c r="E57" i="28"/>
  <c r="D54" i="28"/>
  <c r="C51" i="28"/>
  <c r="B48" i="28"/>
  <c r="F44" i="28"/>
  <c r="E41" i="28"/>
  <c r="D38" i="28"/>
  <c r="C35" i="28"/>
  <c r="B32" i="28"/>
  <c r="F28" i="28"/>
  <c r="E25" i="28"/>
  <c r="D22" i="28"/>
  <c r="C19" i="28"/>
  <c r="B16" i="28"/>
  <c r="B13" i="28"/>
  <c r="F170" i="27"/>
  <c r="E167" i="27"/>
  <c r="D164" i="27"/>
  <c r="C161" i="27"/>
  <c r="B158" i="27"/>
  <c r="F154" i="27"/>
  <c r="E151" i="27"/>
  <c r="D148" i="27"/>
  <c r="C145" i="27"/>
  <c r="B142" i="27"/>
  <c r="F138" i="27"/>
  <c r="E135" i="27"/>
  <c r="D132" i="27"/>
  <c r="C129" i="27"/>
  <c r="B126" i="27"/>
  <c r="C119" i="27"/>
  <c r="B114" i="27"/>
  <c r="F110" i="27"/>
  <c r="E107" i="27"/>
  <c r="D104" i="27"/>
  <c r="C101" i="27"/>
  <c r="B98" i="27"/>
  <c r="F94" i="27"/>
  <c r="E91" i="27"/>
  <c r="D88" i="27"/>
  <c r="C85" i="27"/>
  <c r="B82" i="27"/>
  <c r="F78" i="27"/>
  <c r="E75" i="27"/>
  <c r="D72" i="27"/>
  <c r="C69" i="27"/>
  <c r="B66" i="27"/>
  <c r="F62" i="27"/>
  <c r="E59" i="27"/>
  <c r="D56" i="27"/>
  <c r="C53" i="27"/>
  <c r="B50" i="27"/>
  <c r="F46" i="27"/>
  <c r="E43" i="27"/>
  <c r="D40" i="27"/>
  <c r="C37" i="27"/>
  <c r="B159" i="29"/>
  <c r="E146" i="29"/>
  <c r="F87" i="29"/>
  <c r="C107" i="29"/>
  <c r="B68" i="29"/>
  <c r="C42" i="29"/>
  <c r="F29" i="29"/>
  <c r="D17" i="29"/>
  <c r="E168" i="28"/>
  <c r="C156" i="28"/>
  <c r="C63" i="29"/>
  <c r="C47" i="29"/>
  <c r="D36" i="29"/>
  <c r="E27" i="29"/>
  <c r="E19" i="29"/>
  <c r="B172" i="28"/>
  <c r="F154" i="28"/>
  <c r="E144" i="28"/>
  <c r="F135" i="28"/>
  <c r="B127" i="28"/>
  <c r="B119" i="28"/>
  <c r="C110" i="28"/>
  <c r="D162" i="28"/>
  <c r="F148" i="28"/>
  <c r="B140" i="28"/>
  <c r="C131" i="28"/>
  <c r="C123" i="28"/>
  <c r="E115" i="28"/>
  <c r="F108" i="28"/>
  <c r="D102" i="28"/>
  <c r="B96" i="28"/>
  <c r="E89" i="28"/>
  <c r="F95" i="28"/>
  <c r="D85" i="28"/>
  <c r="B79" i="28"/>
  <c r="E72" i="28"/>
  <c r="C66" i="28"/>
  <c r="F59" i="28"/>
  <c r="D53" i="28"/>
  <c r="B47" i="28"/>
  <c r="E40" i="28"/>
  <c r="C34" i="28"/>
  <c r="F27" i="28"/>
  <c r="D21" i="28"/>
  <c r="B15" i="28"/>
  <c r="D169" i="27"/>
  <c r="B163" i="27"/>
  <c r="E156" i="27"/>
  <c r="D151" i="27"/>
  <c r="C148" i="27"/>
  <c r="B145" i="27"/>
  <c r="F141" i="27"/>
  <c r="E138" i="27"/>
  <c r="D135" i="27"/>
  <c r="C132" i="27"/>
  <c r="B129" i="27"/>
  <c r="F125" i="27"/>
  <c r="E122" i="27"/>
  <c r="D119" i="27"/>
  <c r="C116" i="27"/>
  <c r="C102" i="28"/>
  <c r="E96" i="28"/>
  <c r="F89" i="28"/>
  <c r="B86" i="28"/>
  <c r="F82" i="28"/>
  <c r="E79" i="28"/>
  <c r="D76" i="28"/>
  <c r="C73" i="28"/>
  <c r="B70" i="28"/>
  <c r="F66" i="28"/>
  <c r="E63" i="28"/>
  <c r="D60" i="28"/>
  <c r="C57" i="28"/>
  <c r="B54" i="28"/>
  <c r="F50" i="28"/>
  <c r="E47" i="28"/>
  <c r="D44" i="28"/>
  <c r="C41" i="28"/>
  <c r="B38" i="28"/>
  <c r="F34" i="28"/>
  <c r="E31" i="28"/>
  <c r="D28" i="28"/>
  <c r="C25" i="28"/>
  <c r="B22" i="28"/>
  <c r="F18" i="28"/>
  <c r="E15" i="28"/>
  <c r="E173" i="27"/>
  <c r="D170" i="27"/>
  <c r="C167" i="27"/>
  <c r="B164" i="27"/>
  <c r="F160" i="27"/>
  <c r="E157" i="27"/>
  <c r="D154" i="27"/>
  <c r="C151" i="27"/>
  <c r="B148" i="27"/>
  <c r="F144" i="27"/>
  <c r="E141" i="27"/>
  <c r="D138" i="27"/>
  <c r="C135" i="27"/>
  <c r="B132" i="27"/>
  <c r="F128" i="27"/>
  <c r="E125" i="27"/>
  <c r="F118" i="27"/>
  <c r="E113" i="27"/>
  <c r="D110" i="27"/>
  <c r="C107" i="27"/>
  <c r="B104" i="27"/>
  <c r="F100" i="27"/>
  <c r="E97" i="27"/>
  <c r="D94" i="27"/>
  <c r="C91" i="27"/>
  <c r="B88" i="27"/>
  <c r="F84" i="27"/>
  <c r="E81" i="27"/>
  <c r="D78" i="27"/>
  <c r="C75" i="27"/>
  <c r="B72" i="27"/>
  <c r="F68" i="27"/>
  <c r="E65" i="27"/>
  <c r="D62" i="27"/>
  <c r="C59" i="27"/>
  <c r="B56" i="27"/>
  <c r="F52" i="27"/>
  <c r="E49" i="27"/>
  <c r="D46" i="27"/>
  <c r="C43" i="27"/>
  <c r="B40" i="27"/>
  <c r="F36" i="27"/>
  <c r="B147" i="29"/>
  <c r="C140" i="29"/>
  <c r="D81" i="29"/>
  <c r="D102" i="29"/>
  <c r="B60" i="29"/>
  <c r="B39" i="29"/>
  <c r="D29" i="29"/>
  <c r="B17" i="29"/>
  <c r="D165" i="28"/>
  <c r="F155" i="28"/>
  <c r="F62" i="29"/>
  <c r="B46" i="29"/>
  <c r="B36" i="29"/>
  <c r="C27" i="29"/>
  <c r="F18" i="29"/>
  <c r="C171" i="28"/>
  <c r="B154" i="28"/>
  <c r="F143" i="28"/>
  <c r="D135" i="28"/>
  <c r="E126" i="28"/>
  <c r="C118" i="28"/>
  <c r="F109" i="28"/>
  <c r="C161" i="28"/>
  <c r="B148" i="28"/>
  <c r="E139" i="28"/>
  <c r="F130" i="28"/>
  <c r="D122" i="28"/>
  <c r="C115" i="28"/>
  <c r="D108" i="28"/>
  <c r="B102" i="28"/>
  <c r="E95" i="28"/>
  <c r="C89" i="28"/>
  <c r="B95" i="28"/>
  <c r="B85" i="28"/>
  <c r="E78" i="28"/>
  <c r="C72" i="28"/>
  <c r="F65" i="28"/>
  <c r="D59" i="28"/>
  <c r="B53" i="28"/>
  <c r="E46" i="28"/>
  <c r="C40" i="28"/>
  <c r="F33" i="28"/>
  <c r="D27" i="28"/>
  <c r="B21" i="28"/>
  <c r="E14" i="28"/>
  <c r="B169" i="27"/>
  <c r="E162" i="27"/>
  <c r="C156" i="27"/>
  <c r="B151" i="27"/>
  <c r="F147" i="27"/>
  <c r="E144" i="27"/>
  <c r="D141" i="27"/>
  <c r="C138" i="27"/>
  <c r="B135" i="27"/>
  <c r="F131" i="27"/>
  <c r="E128" i="27"/>
  <c r="D125" i="27"/>
  <c r="C122" i="27"/>
  <c r="B119" i="27"/>
  <c r="F115" i="27"/>
  <c r="F101" i="28"/>
  <c r="D95" i="28"/>
  <c r="B89" i="28"/>
  <c r="E85" i="28"/>
  <c r="D82" i="28"/>
  <c r="C79" i="28"/>
  <c r="B76" i="28"/>
  <c r="F72" i="28"/>
  <c r="E69" i="28"/>
  <c r="D66" i="28"/>
  <c r="C63" i="28"/>
  <c r="B60" i="28"/>
  <c r="F56" i="28"/>
  <c r="E53" i="28"/>
  <c r="D50" i="28"/>
  <c r="C47" i="28"/>
  <c r="B44" i="28"/>
  <c r="F40" i="28"/>
  <c r="E37" i="28"/>
  <c r="D34" i="28"/>
  <c r="C31" i="28"/>
  <c r="B28" i="28"/>
  <c r="F24" i="28"/>
  <c r="E21" i="28"/>
  <c r="D18" i="28"/>
  <c r="C15" i="28"/>
  <c r="C173" i="27"/>
  <c r="B170" i="27"/>
  <c r="F166" i="27"/>
  <c r="E163" i="27"/>
  <c r="D160" i="27"/>
  <c r="C157" i="27"/>
  <c r="B154" i="27"/>
  <c r="F150" i="27"/>
  <c r="E147" i="27"/>
  <c r="D144" i="27"/>
  <c r="C141" i="27"/>
  <c r="B138" i="27"/>
  <c r="F134" i="27"/>
  <c r="E131" i="27"/>
  <c r="D128" i="27"/>
  <c r="D124" i="27"/>
  <c r="B118" i="27"/>
  <c r="C113" i="27"/>
  <c r="B110" i="27"/>
  <c r="F106" i="27"/>
  <c r="E103" i="27"/>
  <c r="D100" i="27"/>
  <c r="C97" i="27"/>
  <c r="B94" i="27"/>
  <c r="F90" i="27"/>
  <c r="E87" i="27"/>
  <c r="D84" i="27"/>
  <c r="C81" i="27"/>
  <c r="B78" i="27"/>
  <c r="F74" i="27"/>
  <c r="E71" i="27"/>
  <c r="D68" i="27"/>
  <c r="C65" i="27"/>
  <c r="B62" i="27"/>
  <c r="F58" i="27"/>
  <c r="E55" i="27"/>
  <c r="D52" i="27"/>
  <c r="C49" i="27"/>
  <c r="B46" i="27"/>
  <c r="F42" i="27"/>
  <c r="E39" i="27"/>
  <c r="C38" i="29"/>
  <c r="F26" i="29"/>
  <c r="D109" i="28"/>
  <c r="E101" i="28"/>
  <c r="B59" i="28"/>
  <c r="E168" i="27"/>
  <c r="F137" i="27"/>
  <c r="B125" i="27"/>
  <c r="B101" i="28"/>
  <c r="B82" i="28"/>
  <c r="C69" i="28"/>
  <c r="D56" i="28"/>
  <c r="E43" i="28"/>
  <c r="F30" i="28"/>
  <c r="B18" i="28"/>
  <c r="D166" i="27"/>
  <c r="E153" i="27"/>
  <c r="F140" i="27"/>
  <c r="B128" i="27"/>
  <c r="E109" i="27"/>
  <c r="F96" i="27"/>
  <c r="B84" i="27"/>
  <c r="C71" i="27"/>
  <c r="D58" i="27"/>
  <c r="E45" i="27"/>
  <c r="E35" i="27"/>
  <c r="D32" i="27"/>
  <c r="C29" i="27"/>
  <c r="B26" i="27"/>
  <c r="F22" i="27"/>
  <c r="E19" i="27"/>
  <c r="D16" i="27"/>
  <c r="D13" i="27"/>
  <c r="F120" i="27"/>
  <c r="E114" i="27"/>
  <c r="D111" i="27"/>
  <c r="C108" i="27"/>
  <c r="B105" i="27"/>
  <c r="F101" i="27"/>
  <c r="E98" i="27"/>
  <c r="D95" i="27"/>
  <c r="C92" i="27"/>
  <c r="B89" i="27"/>
  <c r="F85" i="27"/>
  <c r="E82" i="27"/>
  <c r="D79" i="27"/>
  <c r="C76" i="27"/>
  <c r="B73" i="27"/>
  <c r="F69" i="27"/>
  <c r="E66" i="27"/>
  <c r="D63" i="27"/>
  <c r="C60" i="27"/>
  <c r="B57" i="27"/>
  <c r="F53" i="27"/>
  <c r="E50" i="27"/>
  <c r="D47" i="27"/>
  <c r="C44" i="27"/>
  <c r="B41" i="27"/>
  <c r="F37" i="27"/>
  <c r="E34" i="27"/>
  <c r="D31" i="27"/>
  <c r="C28" i="27"/>
  <c r="B25" i="27"/>
  <c r="F21" i="27"/>
  <c r="E18" i="27"/>
  <c r="D15" i="27"/>
  <c r="B173" i="26"/>
  <c r="F169" i="26"/>
  <c r="E166" i="26"/>
  <c r="D163" i="26"/>
  <c r="C160" i="26"/>
  <c r="B157" i="26"/>
  <c r="F153" i="26"/>
  <c r="E150" i="26"/>
  <c r="D147" i="26"/>
  <c r="C144" i="26"/>
  <c r="B141" i="26"/>
  <c r="F137" i="26"/>
  <c r="F168" i="26"/>
  <c r="D162" i="26"/>
  <c r="B156" i="26"/>
  <c r="C149" i="26"/>
  <c r="E143" i="26"/>
  <c r="F136" i="26"/>
  <c r="E133" i="26"/>
  <c r="D130" i="26"/>
  <c r="C127" i="26"/>
  <c r="B124" i="26"/>
  <c r="F120" i="26"/>
  <c r="E117" i="26"/>
  <c r="D114" i="26"/>
  <c r="C111" i="26"/>
  <c r="B108" i="26"/>
  <c r="F104" i="26"/>
  <c r="E101" i="26"/>
  <c r="D98" i="26"/>
  <c r="C95" i="26"/>
  <c r="B92" i="26"/>
  <c r="F88" i="26"/>
  <c r="E85" i="26"/>
  <c r="D82" i="26"/>
  <c r="C79" i="26"/>
  <c r="B76" i="26"/>
  <c r="F72" i="26"/>
  <c r="E69" i="26"/>
  <c r="D66" i="26"/>
  <c r="C63" i="26"/>
  <c r="B60" i="26"/>
  <c r="F56" i="26"/>
  <c r="E53" i="26"/>
  <c r="D50" i="26"/>
  <c r="C47" i="26"/>
  <c r="B44" i="26"/>
  <c r="F40" i="26"/>
  <c r="E37" i="26"/>
  <c r="D34" i="26"/>
  <c r="C31" i="26"/>
  <c r="B28" i="26"/>
  <c r="F24" i="26"/>
  <c r="E21" i="26"/>
  <c r="D18" i="26"/>
  <c r="C15" i="26"/>
  <c r="C173" i="25"/>
  <c r="B170" i="25"/>
  <c r="F166" i="25"/>
  <c r="E163" i="25"/>
  <c r="D160" i="25"/>
  <c r="C26" i="29"/>
  <c r="B18" i="29"/>
  <c r="F160" i="28"/>
  <c r="C95" i="28"/>
  <c r="E52" i="28"/>
  <c r="C162" i="27"/>
  <c r="C136" i="27"/>
  <c r="D123" i="27"/>
  <c r="F97" i="28"/>
  <c r="D80" i="28"/>
  <c r="E67" i="28"/>
  <c r="F54" i="28"/>
  <c r="B42" i="28"/>
  <c r="C29" i="28"/>
  <c r="D16" i="28"/>
  <c r="F164" i="27"/>
  <c r="B152" i="27"/>
  <c r="C139" i="27"/>
  <c r="D126" i="27"/>
  <c r="B108" i="27"/>
  <c r="C95" i="27"/>
  <c r="D82" i="27"/>
  <c r="E69" i="27"/>
  <c r="F56" i="27"/>
  <c r="B44" i="27"/>
  <c r="C35" i="27"/>
  <c r="B32" i="27"/>
  <c r="F28" i="27"/>
  <c r="E25" i="27"/>
  <c r="D22" i="27"/>
  <c r="C19" i="27"/>
  <c r="B16" i="27"/>
  <c r="B13" i="27"/>
  <c r="B120" i="27"/>
  <c r="C114" i="27"/>
  <c r="B111" i="27"/>
  <c r="F107" i="27"/>
  <c r="E104" i="27"/>
  <c r="D101" i="27"/>
  <c r="C98" i="27"/>
  <c r="B95" i="27"/>
  <c r="F91" i="27"/>
  <c r="E88" i="27"/>
  <c r="D85" i="27"/>
  <c r="C82" i="27"/>
  <c r="B79" i="27"/>
  <c r="F75" i="27"/>
  <c r="E72" i="27"/>
  <c r="D69" i="27"/>
  <c r="C66" i="27"/>
  <c r="B63" i="27"/>
  <c r="F59" i="27"/>
  <c r="E56" i="27"/>
  <c r="D53" i="27"/>
  <c r="C50" i="27"/>
  <c r="B47" i="27"/>
  <c r="F43" i="27"/>
  <c r="E40" i="27"/>
  <c r="D37" i="27"/>
  <c r="C34" i="27"/>
  <c r="B31" i="27"/>
  <c r="F27" i="27"/>
  <c r="E24" i="27"/>
  <c r="D21" i="27"/>
  <c r="C18" i="27"/>
  <c r="B15" i="27"/>
  <c r="E172" i="26"/>
  <c r="D169" i="26"/>
  <c r="C166" i="26"/>
  <c r="B163" i="26"/>
  <c r="F159" i="26"/>
  <c r="E156" i="26"/>
  <c r="D153" i="26"/>
  <c r="C150" i="26"/>
  <c r="B147" i="26"/>
  <c r="F143" i="26"/>
  <c r="E140" i="26"/>
  <c r="D137" i="26"/>
  <c r="B168" i="26"/>
  <c r="C161" i="26"/>
  <c r="E155" i="26"/>
  <c r="F148" i="26"/>
  <c r="D142" i="26"/>
  <c r="D136" i="26"/>
  <c r="C133" i="26"/>
  <c r="B130" i="26"/>
  <c r="F126" i="26"/>
  <c r="E123" i="26"/>
  <c r="D120" i="26"/>
  <c r="C117" i="26"/>
  <c r="B114" i="26"/>
  <c r="F110" i="26"/>
  <c r="E107" i="26"/>
  <c r="D104" i="26"/>
  <c r="C101" i="26"/>
  <c r="B98" i="26"/>
  <c r="F94" i="26"/>
  <c r="E91" i="26"/>
  <c r="D88" i="26"/>
  <c r="C85" i="26"/>
  <c r="B82" i="26"/>
  <c r="F78" i="26"/>
  <c r="E75" i="26"/>
  <c r="D72" i="26"/>
  <c r="C69" i="26"/>
  <c r="B66" i="26"/>
  <c r="F62" i="26"/>
  <c r="E59" i="26"/>
  <c r="D56" i="26"/>
  <c r="C53" i="26"/>
  <c r="B50" i="26"/>
  <c r="F46" i="26"/>
  <c r="E43" i="26"/>
  <c r="D40" i="26"/>
  <c r="C37" i="26"/>
  <c r="B34" i="26"/>
  <c r="F30" i="26"/>
  <c r="E27" i="26"/>
  <c r="D24" i="26"/>
  <c r="C21" i="26"/>
  <c r="B18" i="26"/>
  <c r="F14" i="26"/>
  <c r="F172" i="25"/>
  <c r="E169" i="25"/>
  <c r="D166" i="25"/>
  <c r="C163" i="25"/>
  <c r="B160" i="25"/>
  <c r="E16" i="29"/>
  <c r="F170" i="28"/>
  <c r="C147" i="28"/>
  <c r="F88" i="28"/>
  <c r="C46" i="28"/>
  <c r="F155" i="27"/>
  <c r="E134" i="27"/>
  <c r="F121" i="27"/>
  <c r="C94" i="28"/>
  <c r="F78" i="28"/>
  <c r="B66" i="28"/>
  <c r="C53" i="28"/>
  <c r="D40" i="28"/>
  <c r="E27" i="28"/>
  <c r="F14" i="28"/>
  <c r="C163" i="27"/>
  <c r="D150" i="27"/>
  <c r="E137" i="27"/>
  <c r="C123" i="27"/>
  <c r="D106" i="27"/>
  <c r="E93" i="27"/>
  <c r="F80" i="27"/>
  <c r="B68" i="27"/>
  <c r="C55" i="27"/>
  <c r="D42" i="27"/>
  <c r="F34" i="27"/>
  <c r="E31" i="27"/>
  <c r="D28" i="27"/>
  <c r="C25" i="27"/>
  <c r="B22" i="27"/>
  <c r="F18" i="27"/>
  <c r="E15" i="27"/>
  <c r="C125" i="27"/>
  <c r="E119" i="27"/>
  <c r="F113" i="27"/>
  <c r="E110" i="27"/>
  <c r="D107" i="27"/>
  <c r="C104" i="27"/>
  <c r="B101" i="27"/>
  <c r="F97" i="27"/>
  <c r="E94" i="27"/>
  <c r="D91" i="27"/>
  <c r="C88" i="27"/>
  <c r="B85" i="27"/>
  <c r="F81" i="27"/>
  <c r="E78" i="27"/>
  <c r="D75" i="27"/>
  <c r="C72" i="27"/>
  <c r="B69" i="27"/>
  <c r="F65" i="27"/>
  <c r="E62" i="27"/>
  <c r="D59" i="27"/>
  <c r="C56" i="27"/>
  <c r="B53" i="27"/>
  <c r="F49" i="27"/>
  <c r="E46" i="27"/>
  <c r="D43" i="27"/>
  <c r="C40" i="27"/>
  <c r="B37" i="27"/>
  <c r="F33" i="27"/>
  <c r="E30" i="27"/>
  <c r="D27" i="27"/>
  <c r="C24" i="27"/>
  <c r="B21" i="27"/>
  <c r="F17" i="27"/>
  <c r="E14" i="27"/>
  <c r="C172" i="26"/>
  <c r="B169" i="26"/>
  <c r="F165" i="26"/>
  <c r="E162" i="26"/>
  <c r="D159" i="26"/>
  <c r="C156" i="26"/>
  <c r="B153" i="26"/>
  <c r="F149" i="26"/>
  <c r="E146" i="26"/>
  <c r="D143" i="26"/>
  <c r="C140" i="26"/>
  <c r="C173" i="26"/>
  <c r="E167" i="26"/>
  <c r="F160" i="26"/>
  <c r="D154" i="26"/>
  <c r="B148" i="26"/>
  <c r="C141" i="26"/>
  <c r="B136" i="26"/>
  <c r="F132" i="26"/>
  <c r="E129" i="26"/>
  <c r="D126" i="26"/>
  <c r="C123" i="26"/>
  <c r="B120" i="26"/>
  <c r="F116" i="26"/>
  <c r="E113" i="26"/>
  <c r="D110" i="26"/>
  <c r="C107" i="26"/>
  <c r="B104" i="26"/>
  <c r="F100" i="26"/>
  <c r="E97" i="26"/>
  <c r="D94" i="26"/>
  <c r="C91" i="26"/>
  <c r="B88" i="26"/>
  <c r="F84" i="26"/>
  <c r="E81" i="26"/>
  <c r="D78" i="26"/>
  <c r="C75" i="26"/>
  <c r="B72" i="26"/>
  <c r="F68" i="26"/>
  <c r="E65" i="26"/>
  <c r="D62" i="26"/>
  <c r="C59" i="26"/>
  <c r="B56" i="26"/>
  <c r="F52" i="26"/>
  <c r="E49" i="26"/>
  <c r="D46" i="26"/>
  <c r="C155" i="29"/>
  <c r="B165" i="28"/>
  <c r="E153" i="28"/>
  <c r="C139" i="28"/>
  <c r="E94" i="28"/>
  <c r="F39" i="28"/>
  <c r="E150" i="27"/>
  <c r="B133" i="27"/>
  <c r="C120" i="27"/>
  <c r="D91" i="28"/>
  <c r="C77" i="28"/>
  <c r="D64" i="28"/>
  <c r="E51" i="28"/>
  <c r="F38" i="28"/>
  <c r="B26" i="28"/>
  <c r="D13" i="28"/>
  <c r="E161" i="27"/>
  <c r="F148" i="27"/>
  <c r="B136" i="27"/>
  <c r="D120" i="27"/>
  <c r="F104" i="27"/>
  <c r="B92" i="27"/>
  <c r="C79" i="27"/>
  <c r="D66" i="27"/>
  <c r="E53" i="27"/>
  <c r="F40" i="27"/>
  <c r="D34" i="27"/>
  <c r="C31" i="27"/>
  <c r="B28" i="27"/>
  <c r="F24" i="27"/>
  <c r="E21" i="27"/>
  <c r="D18" i="27"/>
  <c r="C15" i="27"/>
  <c r="F124" i="27"/>
  <c r="D118" i="27"/>
  <c r="D113" i="27"/>
  <c r="C110" i="27"/>
  <c r="B107" i="27"/>
  <c r="F103" i="27"/>
  <c r="E100" i="27"/>
  <c r="D97" i="27"/>
  <c r="C94" i="27"/>
  <c r="B91" i="27"/>
  <c r="F87" i="27"/>
  <c r="E84" i="27"/>
  <c r="D81" i="27"/>
  <c r="C78" i="27"/>
  <c r="B75" i="27"/>
  <c r="F71" i="27"/>
  <c r="E68" i="27"/>
  <c r="D65" i="27"/>
  <c r="C62" i="27"/>
  <c r="B59" i="27"/>
  <c r="F55" i="27"/>
  <c r="E52" i="27"/>
  <c r="D49" i="27"/>
  <c r="C46" i="27"/>
  <c r="B133" i="29"/>
  <c r="E152" i="28"/>
  <c r="B143" i="28"/>
  <c r="D130" i="28"/>
  <c r="E84" i="28"/>
  <c r="D33" i="28"/>
  <c r="D147" i="27"/>
  <c r="D131" i="27"/>
  <c r="E118" i="27"/>
  <c r="E88" i="28"/>
  <c r="E75" i="28"/>
  <c r="F62" i="28"/>
  <c r="B50" i="28"/>
  <c r="C37" i="28"/>
  <c r="D24" i="28"/>
  <c r="F172" i="27"/>
  <c r="B160" i="27"/>
  <c r="C147" i="27"/>
  <c r="D134" i="27"/>
  <c r="E117" i="27"/>
  <c r="C103" i="27"/>
  <c r="D90" i="27"/>
  <c r="E77" i="27"/>
  <c r="F64" i="27"/>
  <c r="B52" i="27"/>
  <c r="C39" i="27"/>
  <c r="B34" i="27"/>
  <c r="F30" i="27"/>
  <c r="E27" i="27"/>
  <c r="D24" i="27"/>
  <c r="C21" i="27"/>
  <c r="B18" i="27"/>
  <c r="F14" i="27"/>
  <c r="B124" i="27"/>
  <c r="C117" i="27"/>
  <c r="B113" i="27"/>
  <c r="F109" i="27"/>
  <c r="E106" i="27"/>
  <c r="D103" i="27"/>
  <c r="C100" i="27"/>
  <c r="B97" i="27"/>
  <c r="F93" i="27"/>
  <c r="E90" i="27"/>
  <c r="D87" i="27"/>
  <c r="C84" i="27"/>
  <c r="B81" i="27"/>
  <c r="F77" i="27"/>
  <c r="E74" i="27"/>
  <c r="D71" i="27"/>
  <c r="C68" i="27"/>
  <c r="B65" i="27"/>
  <c r="F61" i="27"/>
  <c r="E58" i="27"/>
  <c r="D55" i="27"/>
  <c r="C52" i="27"/>
  <c r="B49" i="27"/>
  <c r="F45" i="27"/>
  <c r="E42" i="27"/>
  <c r="D39" i="27"/>
  <c r="C36" i="27"/>
  <c r="B33" i="27"/>
  <c r="F29" i="27"/>
  <c r="E26" i="27"/>
  <c r="D23" i="27"/>
  <c r="C20" i="27"/>
  <c r="B17" i="27"/>
  <c r="E13" i="27"/>
  <c r="D171" i="26"/>
  <c r="C168" i="26"/>
  <c r="B165" i="26"/>
  <c r="F161" i="26"/>
  <c r="E158" i="26"/>
  <c r="D155" i="26"/>
  <c r="C152" i="26"/>
  <c r="B149" i="26"/>
  <c r="F145" i="26"/>
  <c r="E142" i="26"/>
  <c r="D139" i="26"/>
  <c r="B172" i="26"/>
  <c r="C165" i="26"/>
  <c r="E159" i="26"/>
  <c r="F152" i="26"/>
  <c r="D146" i="26"/>
  <c r="B140" i="26"/>
  <c r="C135" i="26"/>
  <c r="B132" i="26"/>
  <c r="F128" i="26"/>
  <c r="E125" i="26"/>
  <c r="D122" i="26"/>
  <c r="C119" i="26"/>
  <c r="B116" i="26"/>
  <c r="F112" i="26"/>
  <c r="E109" i="26"/>
  <c r="D106" i="26"/>
  <c r="C103" i="26"/>
  <c r="B100" i="26"/>
  <c r="F96" i="26"/>
  <c r="E93" i="26"/>
  <c r="D90" i="26"/>
  <c r="C87" i="26"/>
  <c r="B84" i="26"/>
  <c r="F80" i="26"/>
  <c r="E77" i="26"/>
  <c r="D74" i="26"/>
  <c r="C71" i="26"/>
  <c r="B68" i="26"/>
  <c r="F64" i="26"/>
  <c r="E61" i="26"/>
  <c r="D58" i="26"/>
  <c r="C55" i="26"/>
  <c r="B52" i="26"/>
  <c r="F48" i="26"/>
  <c r="E45" i="26"/>
  <c r="D42" i="26"/>
  <c r="C39" i="26"/>
  <c r="B36" i="26"/>
  <c r="F32" i="26"/>
  <c r="E29" i="26"/>
  <c r="D26" i="26"/>
  <c r="C23" i="26"/>
  <c r="B20" i="26"/>
  <c r="F16" i="26"/>
  <c r="F13" i="26"/>
  <c r="E171" i="25"/>
  <c r="D168" i="25"/>
  <c r="C165" i="25"/>
  <c r="B162" i="25"/>
  <c r="F158" i="25"/>
  <c r="B75" i="29"/>
  <c r="B62" i="29"/>
  <c r="B135" i="28"/>
  <c r="B122" i="28"/>
  <c r="C78" i="28"/>
  <c r="B27" i="28"/>
  <c r="C144" i="27"/>
  <c r="F129" i="27"/>
  <c r="B117" i="27"/>
  <c r="F86" i="28"/>
  <c r="B74" i="28"/>
  <c r="C61" i="28"/>
  <c r="D48" i="28"/>
  <c r="E35" i="28"/>
  <c r="F22" i="28"/>
  <c r="C171" i="27"/>
  <c r="D158" i="27"/>
  <c r="E145" i="27"/>
  <c r="F132" i="27"/>
  <c r="D114" i="27"/>
  <c r="E101" i="27"/>
  <c r="F88" i="27"/>
  <c r="B76" i="27"/>
  <c r="C63" i="27"/>
  <c r="D50" i="27"/>
  <c r="E37" i="27"/>
  <c r="E33" i="27"/>
  <c r="D30" i="27"/>
  <c r="C27" i="27"/>
  <c r="B24" i="27"/>
  <c r="F20" i="27"/>
  <c r="E17" i="27"/>
  <c r="D14" i="27"/>
  <c r="E123" i="27"/>
  <c r="F116" i="27"/>
  <c r="E112" i="27"/>
  <c r="D109" i="27"/>
  <c r="C106" i="27"/>
  <c r="B103" i="27"/>
  <c r="F99" i="27"/>
  <c r="E96" i="27"/>
  <c r="D93" i="27"/>
  <c r="C90" i="27"/>
  <c r="B87" i="27"/>
  <c r="F83" i="27"/>
  <c r="E80" i="27"/>
  <c r="D77" i="27"/>
  <c r="C74" i="27"/>
  <c r="B71" i="27"/>
  <c r="F67" i="27"/>
  <c r="E64" i="27"/>
  <c r="D61" i="27"/>
  <c r="C58" i="27"/>
  <c r="B55" i="27"/>
  <c r="F51" i="27"/>
  <c r="E48" i="27"/>
  <c r="D45" i="27"/>
  <c r="C42" i="27"/>
  <c r="B39" i="27"/>
  <c r="F35" i="27"/>
  <c r="E32" i="27"/>
  <c r="D29" i="27"/>
  <c r="C26" i="27"/>
  <c r="B23" i="27"/>
  <c r="F19" i="27"/>
  <c r="E16" i="27"/>
  <c r="C13" i="27"/>
  <c r="B171" i="26"/>
  <c r="F167" i="26"/>
  <c r="E164" i="26"/>
  <c r="D161" i="26"/>
  <c r="C158" i="26"/>
  <c r="B155" i="26"/>
  <c r="F151" i="26"/>
  <c r="E148" i="26"/>
  <c r="D145" i="26"/>
  <c r="C142" i="26"/>
  <c r="B139" i="26"/>
  <c r="E171" i="26"/>
  <c r="F164" i="26"/>
  <c r="D158" i="26"/>
  <c r="B152" i="26"/>
  <c r="C145" i="26"/>
  <c r="E139" i="26"/>
  <c r="F134" i="26"/>
  <c r="E131" i="26"/>
  <c r="D128" i="26"/>
  <c r="C125" i="26"/>
  <c r="B122" i="26"/>
  <c r="F118" i="26"/>
  <c r="E115" i="26"/>
  <c r="D112" i="26"/>
  <c r="C109" i="26"/>
  <c r="B106" i="26"/>
  <c r="F102" i="26"/>
  <c r="E99" i="26"/>
  <c r="D96" i="26"/>
  <c r="C93" i="26"/>
  <c r="B90" i="26"/>
  <c r="F86" i="26"/>
  <c r="E83" i="26"/>
  <c r="D80" i="26"/>
  <c r="C77" i="26"/>
  <c r="B74" i="26"/>
  <c r="F70" i="26"/>
  <c r="E67" i="26"/>
  <c r="D64" i="26"/>
  <c r="C61" i="26"/>
  <c r="B58" i="26"/>
  <c r="F54" i="26"/>
  <c r="E51" i="26"/>
  <c r="D48" i="26"/>
  <c r="C45" i="26"/>
  <c r="B42" i="26"/>
  <c r="F38" i="26"/>
  <c r="E35" i="26"/>
  <c r="D32" i="26"/>
  <c r="C29" i="26"/>
  <c r="B26" i="26"/>
  <c r="F22" i="26"/>
  <c r="E19" i="26"/>
  <c r="D16" i="26"/>
  <c r="D13" i="26"/>
  <c r="C171" i="25"/>
  <c r="B168" i="25"/>
  <c r="F164" i="25"/>
  <c r="E161" i="25"/>
  <c r="E35" i="29"/>
  <c r="C14" i="28"/>
  <c r="E83" i="28"/>
  <c r="D32" i="28"/>
  <c r="D142" i="27"/>
  <c r="E85" i="27"/>
  <c r="B36" i="27"/>
  <c r="C23" i="27"/>
  <c r="C121" i="27"/>
  <c r="D105" i="27"/>
  <c r="E92" i="27"/>
  <c r="F79" i="27"/>
  <c r="B67" i="27"/>
  <c r="C54" i="27"/>
  <c r="F41" i="27"/>
  <c r="D33" i="27"/>
  <c r="D25" i="27"/>
  <c r="C16" i="27"/>
  <c r="E168" i="26"/>
  <c r="E160" i="26"/>
  <c r="D151" i="26"/>
  <c r="B143" i="26"/>
  <c r="C169" i="26"/>
  <c r="E151" i="26"/>
  <c r="E135" i="26"/>
  <c r="E127" i="26"/>
  <c r="D118" i="26"/>
  <c r="B110" i="26"/>
  <c r="B102" i="26"/>
  <c r="F92" i="26"/>
  <c r="D84" i="26"/>
  <c r="D76" i="26"/>
  <c r="C67" i="26"/>
  <c r="F58" i="26"/>
  <c r="F50" i="26"/>
  <c r="F42" i="26"/>
  <c r="D36" i="26"/>
  <c r="B30" i="26"/>
  <c r="E23" i="26"/>
  <c r="C17" i="26"/>
  <c r="B172" i="25"/>
  <c r="E165" i="25"/>
  <c r="C159" i="25"/>
  <c r="E155" i="25"/>
  <c r="D152" i="25"/>
  <c r="C149" i="25"/>
  <c r="B146" i="25"/>
  <c r="F142" i="25"/>
  <c r="E139" i="25"/>
  <c r="D136" i="25"/>
  <c r="C133" i="25"/>
  <c r="B130" i="25"/>
  <c r="F126" i="25"/>
  <c r="E123" i="25"/>
  <c r="D120" i="25"/>
  <c r="C117" i="25"/>
  <c r="B114" i="25"/>
  <c r="F110" i="25"/>
  <c r="E107" i="25"/>
  <c r="D104" i="25"/>
  <c r="C101" i="25"/>
  <c r="B98" i="25"/>
  <c r="F94" i="25"/>
  <c r="E91" i="25"/>
  <c r="D88" i="25"/>
  <c r="C85" i="25"/>
  <c r="B82" i="25"/>
  <c r="F78" i="25"/>
  <c r="E75" i="25"/>
  <c r="D72" i="25"/>
  <c r="C69" i="25"/>
  <c r="B66" i="25"/>
  <c r="F62" i="25"/>
  <c r="E59" i="25"/>
  <c r="D56" i="25"/>
  <c r="C53" i="25"/>
  <c r="B50" i="25"/>
  <c r="F46" i="25"/>
  <c r="E43" i="25"/>
  <c r="D40" i="25"/>
  <c r="C37" i="25"/>
  <c r="B34" i="25"/>
  <c r="F30" i="25"/>
  <c r="E27" i="25"/>
  <c r="D168" i="26"/>
  <c r="B162" i="26"/>
  <c r="C155" i="26"/>
  <c r="E149" i="26"/>
  <c r="F142" i="26"/>
  <c r="B137" i="26"/>
  <c r="F133" i="26"/>
  <c r="E130" i="26"/>
  <c r="D127" i="26"/>
  <c r="C124" i="26"/>
  <c r="B121" i="26"/>
  <c r="F117" i="26"/>
  <c r="E114" i="26"/>
  <c r="D111" i="26"/>
  <c r="C108" i="26"/>
  <c r="B105" i="26"/>
  <c r="F101" i="26"/>
  <c r="E98" i="26"/>
  <c r="D95" i="26"/>
  <c r="C92" i="26"/>
  <c r="B89" i="26"/>
  <c r="F85" i="26"/>
  <c r="E82" i="26"/>
  <c r="D79" i="26"/>
  <c r="C76" i="26"/>
  <c r="B73" i="26"/>
  <c r="F69" i="26"/>
  <c r="E66" i="26"/>
  <c r="D63" i="26"/>
  <c r="C60" i="26"/>
  <c r="B57" i="26"/>
  <c r="F53" i="26"/>
  <c r="E50" i="26"/>
  <c r="D47" i="26"/>
  <c r="C44" i="26"/>
  <c r="B41" i="26"/>
  <c r="F37" i="26"/>
  <c r="E34" i="26"/>
  <c r="D31" i="26"/>
  <c r="C28" i="26"/>
  <c r="B25" i="26"/>
  <c r="F21" i="26"/>
  <c r="E18" i="26"/>
  <c r="D117" i="28"/>
  <c r="D139" i="27"/>
  <c r="F70" i="28"/>
  <c r="E19" i="28"/>
  <c r="E129" i="27"/>
  <c r="F72" i="27"/>
  <c r="F32" i="27"/>
  <c r="B20" i="27"/>
  <c r="E115" i="27"/>
  <c r="C102" i="27"/>
  <c r="D89" i="27"/>
  <c r="E76" i="27"/>
  <c r="F63" i="27"/>
  <c r="B51" i="27"/>
  <c r="F39" i="27"/>
  <c r="F31" i="27"/>
  <c r="E22" i="27"/>
  <c r="C14" i="27"/>
  <c r="B167" i="26"/>
  <c r="F157" i="26"/>
  <c r="D149" i="26"/>
  <c r="D141" i="26"/>
  <c r="B164" i="26"/>
  <c r="E147" i="26"/>
  <c r="B134" i="26"/>
  <c r="F124" i="26"/>
  <c r="D116" i="26"/>
  <c r="D108" i="26"/>
  <c r="C99" i="26"/>
  <c r="F90" i="26"/>
  <c r="F82" i="26"/>
  <c r="E73" i="26"/>
  <c r="C65" i="26"/>
  <c r="C57" i="26"/>
  <c r="B48" i="26"/>
  <c r="C41" i="26"/>
  <c r="F34" i="26"/>
  <c r="D28" i="26"/>
  <c r="B22" i="26"/>
  <c r="E15" i="26"/>
  <c r="D170" i="25"/>
  <c r="B164" i="25"/>
  <c r="B158" i="25"/>
  <c r="F154" i="25"/>
  <c r="E151" i="25"/>
  <c r="D148" i="25"/>
  <c r="C145" i="25"/>
  <c r="B142" i="25"/>
  <c r="F138" i="25"/>
  <c r="E135" i="25"/>
  <c r="D132" i="25"/>
  <c r="C129" i="25"/>
  <c r="B126" i="25"/>
  <c r="F122" i="25"/>
  <c r="E119" i="25"/>
  <c r="D116" i="25"/>
  <c r="C113" i="25"/>
  <c r="B110" i="25"/>
  <c r="F106" i="25"/>
  <c r="E103" i="25"/>
  <c r="D100" i="25"/>
  <c r="C97" i="25"/>
  <c r="B94" i="25"/>
  <c r="F90" i="25"/>
  <c r="E87" i="25"/>
  <c r="D84" i="25"/>
  <c r="C81" i="25"/>
  <c r="B78" i="25"/>
  <c r="F74" i="25"/>
  <c r="E71" i="25"/>
  <c r="D68" i="25"/>
  <c r="C65" i="25"/>
  <c r="B62" i="25"/>
  <c r="F58" i="25"/>
  <c r="E55" i="25"/>
  <c r="D52" i="25"/>
  <c r="C49" i="25"/>
  <c r="B46" i="25"/>
  <c r="F42" i="25"/>
  <c r="E39" i="25"/>
  <c r="D36" i="25"/>
  <c r="C33" i="25"/>
  <c r="B30" i="25"/>
  <c r="E173" i="26"/>
  <c r="F166" i="26"/>
  <c r="D160" i="26"/>
  <c r="B154" i="26"/>
  <c r="C147" i="26"/>
  <c r="E141" i="26"/>
  <c r="C136" i="26"/>
  <c r="B133" i="26"/>
  <c r="F129" i="26"/>
  <c r="E126" i="26"/>
  <c r="D123" i="26"/>
  <c r="C120" i="26"/>
  <c r="B117" i="26"/>
  <c r="F113" i="26"/>
  <c r="E110" i="26"/>
  <c r="D107" i="26"/>
  <c r="C104" i="26"/>
  <c r="B101" i="26"/>
  <c r="F97" i="26"/>
  <c r="E94" i="26"/>
  <c r="D91" i="26"/>
  <c r="C88" i="26"/>
  <c r="B85" i="26"/>
  <c r="F81" i="26"/>
  <c r="E78" i="26"/>
  <c r="D75" i="26"/>
  <c r="C72" i="26"/>
  <c r="B69" i="26"/>
  <c r="F65" i="26"/>
  <c r="E62" i="26"/>
  <c r="D59" i="26"/>
  <c r="C56" i="26"/>
  <c r="B53" i="26"/>
  <c r="F49" i="26"/>
  <c r="E46" i="26"/>
  <c r="D43" i="26"/>
  <c r="C40" i="26"/>
  <c r="B37" i="26"/>
  <c r="F33" i="26"/>
  <c r="E30" i="26"/>
  <c r="D27" i="26"/>
  <c r="F114" i="28"/>
  <c r="C128" i="27"/>
  <c r="E59" i="28"/>
  <c r="E169" i="27"/>
  <c r="F112" i="27"/>
  <c r="E61" i="27"/>
  <c r="B30" i="27"/>
  <c r="C17" i="27"/>
  <c r="C112" i="27"/>
  <c r="D99" i="27"/>
  <c r="E86" i="27"/>
  <c r="F73" i="27"/>
  <c r="B61" i="27"/>
  <c r="C48" i="27"/>
  <c r="E38" i="27"/>
  <c r="C30" i="27"/>
  <c r="C22" i="27"/>
  <c r="F173" i="26"/>
  <c r="D165" i="26"/>
  <c r="D157" i="26"/>
  <c r="C148" i="26"/>
  <c r="F139" i="26"/>
  <c r="E163" i="26"/>
  <c r="F144" i="26"/>
  <c r="D132" i="26"/>
  <c r="D124" i="26"/>
  <c r="C115" i="26"/>
  <c r="F106" i="26"/>
  <c r="F98" i="26"/>
  <c r="E89" i="26"/>
  <c r="C81" i="26"/>
  <c r="C73" i="26"/>
  <c r="B64" i="26"/>
  <c r="E55" i="26"/>
  <c r="E47" i="26"/>
  <c r="B40" i="26"/>
  <c r="E33" i="26"/>
  <c r="C27" i="26"/>
  <c r="F20" i="26"/>
  <c r="D14" i="26"/>
  <c r="C169" i="25"/>
  <c r="F162" i="25"/>
  <c r="E157" i="25"/>
  <c r="D154" i="25"/>
  <c r="C151" i="25"/>
  <c r="B148" i="25"/>
  <c r="F144" i="25"/>
  <c r="E141" i="25"/>
  <c r="D138" i="25"/>
  <c r="C135" i="25"/>
  <c r="B132" i="25"/>
  <c r="F128" i="25"/>
  <c r="E125" i="25"/>
  <c r="D122" i="25"/>
  <c r="C119" i="25"/>
  <c r="B116" i="25"/>
  <c r="F112" i="25"/>
  <c r="E109" i="25"/>
  <c r="D106" i="25"/>
  <c r="C103" i="25"/>
  <c r="B100" i="25"/>
  <c r="F96" i="25"/>
  <c r="E93" i="25"/>
  <c r="D90" i="25"/>
  <c r="C87" i="25"/>
  <c r="B84" i="25"/>
  <c r="F80" i="25"/>
  <c r="E77" i="25"/>
  <c r="D74" i="25"/>
  <c r="C71" i="25"/>
  <c r="B68" i="25"/>
  <c r="F64" i="25"/>
  <c r="E61" i="25"/>
  <c r="D58" i="25"/>
  <c r="C55" i="25"/>
  <c r="B52" i="25"/>
  <c r="F48" i="25"/>
  <c r="E45" i="25"/>
  <c r="D42" i="25"/>
  <c r="C39" i="25"/>
  <c r="B36" i="25"/>
  <c r="F32" i="25"/>
  <c r="E29" i="25"/>
  <c r="D172" i="26"/>
  <c r="B166" i="26"/>
  <c r="C159" i="26"/>
  <c r="E153" i="26"/>
  <c r="F146" i="26"/>
  <c r="D140" i="26"/>
  <c r="F135" i="26"/>
  <c r="E132" i="26"/>
  <c r="D129" i="26"/>
  <c r="C126" i="26"/>
  <c r="B123" i="26"/>
  <c r="F119" i="26"/>
  <c r="E116" i="26"/>
  <c r="D113" i="26"/>
  <c r="C110" i="26"/>
  <c r="B107" i="26"/>
  <c r="F103" i="26"/>
  <c r="E100" i="26"/>
  <c r="D97" i="26"/>
  <c r="C94" i="26"/>
  <c r="B91" i="26"/>
  <c r="F87" i="26"/>
  <c r="E84" i="26"/>
  <c r="D81" i="26"/>
  <c r="C78" i="26"/>
  <c r="B75" i="26"/>
  <c r="F71" i="26"/>
  <c r="E68" i="26"/>
  <c r="D65" i="26"/>
  <c r="C62" i="26"/>
  <c r="B59" i="26"/>
  <c r="F55" i="26"/>
  <c r="E52" i="26"/>
  <c r="D49" i="26"/>
  <c r="B108" i="28"/>
  <c r="E126" i="27"/>
  <c r="B58" i="28"/>
  <c r="B168" i="27"/>
  <c r="C111" i="27"/>
  <c r="B60" i="27"/>
  <c r="E29" i="27"/>
  <c r="F16" i="27"/>
  <c r="F111" i="27"/>
  <c r="B99" i="27"/>
  <c r="C86" i="27"/>
  <c r="D73" i="27"/>
  <c r="E60" i="27"/>
  <c r="F47" i="27"/>
  <c r="C38" i="27"/>
  <c r="B29" i="27"/>
  <c r="E20" i="27"/>
  <c r="D173" i="26"/>
  <c r="C164" i="26"/>
  <c r="F155" i="26"/>
  <c r="F147" i="26"/>
  <c r="E138" i="26"/>
  <c r="B160" i="26"/>
  <c r="B144" i="26"/>
  <c r="C131" i="26"/>
  <c r="F122" i="26"/>
  <c r="F114" i="26"/>
  <c r="E105" i="26"/>
  <c r="C97" i="26"/>
  <c r="C89" i="26"/>
  <c r="B80" i="26"/>
  <c r="E71" i="26"/>
  <c r="E63" i="26"/>
  <c r="D54" i="26"/>
  <c r="B46" i="26"/>
  <c r="E39" i="26"/>
  <c r="C33" i="26"/>
  <c r="F26" i="26"/>
  <c r="D20" i="26"/>
  <c r="B14" i="26"/>
  <c r="F168" i="25"/>
  <c r="D162" i="25"/>
  <c r="C157" i="25"/>
  <c r="B154" i="25"/>
  <c r="F150" i="25"/>
  <c r="E147" i="25"/>
  <c r="D144" i="25"/>
  <c r="C141" i="25"/>
  <c r="B138" i="25"/>
  <c r="F134" i="25"/>
  <c r="E131" i="25"/>
  <c r="D128" i="25"/>
  <c r="C125" i="25"/>
  <c r="B122" i="25"/>
  <c r="F118" i="25"/>
  <c r="E115" i="25"/>
  <c r="D112" i="25"/>
  <c r="C109" i="25"/>
  <c r="B106" i="25"/>
  <c r="F102" i="25"/>
  <c r="E99" i="25"/>
  <c r="D96" i="25"/>
  <c r="C93" i="25"/>
  <c r="B90" i="25"/>
  <c r="F86" i="25"/>
  <c r="E83" i="25"/>
  <c r="D80" i="25"/>
  <c r="C77" i="25"/>
  <c r="B74" i="25"/>
  <c r="F70" i="25"/>
  <c r="E67" i="25"/>
  <c r="D64" i="25"/>
  <c r="C61" i="25"/>
  <c r="B58" i="25"/>
  <c r="F54" i="25"/>
  <c r="E51" i="25"/>
  <c r="D48" i="25"/>
  <c r="C45" i="25"/>
  <c r="B42" i="25"/>
  <c r="F38" i="25"/>
  <c r="E35" i="25"/>
  <c r="D32" i="25"/>
  <c r="C29" i="25"/>
  <c r="C171" i="26"/>
  <c r="E165" i="26"/>
  <c r="F158" i="26"/>
  <c r="D152" i="26"/>
  <c r="B146" i="26"/>
  <c r="C139" i="26"/>
  <c r="D135" i="26"/>
  <c r="C132" i="26"/>
  <c r="B129" i="26"/>
  <c r="F125" i="26"/>
  <c r="E122" i="26"/>
  <c r="D119" i="26"/>
  <c r="C116" i="26"/>
  <c r="B113" i="26"/>
  <c r="F109" i="26"/>
  <c r="E106" i="26"/>
  <c r="D103" i="26"/>
  <c r="C100" i="26"/>
  <c r="B97" i="26"/>
  <c r="F93" i="26"/>
  <c r="E90" i="26"/>
  <c r="D87" i="26"/>
  <c r="C84" i="26"/>
  <c r="B81" i="26"/>
  <c r="F77" i="26"/>
  <c r="E74" i="26"/>
  <c r="D71" i="26"/>
  <c r="C68" i="26"/>
  <c r="B65" i="26"/>
  <c r="F61" i="26"/>
  <c r="E58" i="26"/>
  <c r="D55" i="26"/>
  <c r="C52" i="26"/>
  <c r="B49" i="26"/>
  <c r="F45" i="26"/>
  <c r="E42" i="26"/>
  <c r="D39" i="26"/>
  <c r="C36" i="26"/>
  <c r="B33" i="26"/>
  <c r="F29" i="26"/>
  <c r="E26" i="26"/>
  <c r="D23" i="26"/>
  <c r="C20" i="26"/>
  <c r="B17" i="26"/>
  <c r="D98" i="29"/>
  <c r="F71" i="28"/>
  <c r="D115" i="27"/>
  <c r="F46" i="28"/>
  <c r="F156" i="27"/>
  <c r="B100" i="27"/>
  <c r="F48" i="27"/>
  <c r="F26" i="27"/>
  <c r="B14" i="27"/>
  <c r="B109" i="27"/>
  <c r="C96" i="27"/>
  <c r="D83" i="27"/>
  <c r="E70" i="27"/>
  <c r="F57" i="27"/>
  <c r="B45" i="27"/>
  <c r="E36" i="27"/>
  <c r="E28" i="27"/>
  <c r="D19" i="27"/>
  <c r="F171" i="26"/>
  <c r="F163" i="26"/>
  <c r="E154" i="26"/>
  <c r="C146" i="26"/>
  <c r="C138" i="26"/>
  <c r="C157" i="26"/>
  <c r="F140" i="26"/>
  <c r="F130" i="26"/>
  <c r="E121" i="26"/>
  <c r="C113" i="26"/>
  <c r="C105" i="26"/>
  <c r="B96" i="26"/>
  <c r="E87" i="26"/>
  <c r="E79" i="26"/>
  <c r="D70" i="26"/>
  <c r="B62" i="26"/>
  <c r="B54" i="26"/>
  <c r="F44" i="26"/>
  <c r="D38" i="26"/>
  <c r="B32" i="26"/>
  <c r="E25" i="26"/>
  <c r="C19" i="26"/>
  <c r="B13" i="26"/>
  <c r="E167" i="25"/>
  <c r="C161" i="25"/>
  <c r="F156" i="25"/>
  <c r="E153" i="25"/>
  <c r="D150" i="25"/>
  <c r="C147" i="25"/>
  <c r="B144" i="25"/>
  <c r="F140" i="25"/>
  <c r="E137" i="25"/>
  <c r="D134" i="25"/>
  <c r="C131" i="25"/>
  <c r="B128" i="25"/>
  <c r="F124" i="25"/>
  <c r="E121" i="25"/>
  <c r="D118" i="25"/>
  <c r="C115" i="25"/>
  <c r="B112" i="25"/>
  <c r="F108" i="25"/>
  <c r="E105" i="25"/>
  <c r="D102" i="25"/>
  <c r="C99" i="25"/>
  <c r="B96" i="25"/>
  <c r="F92" i="25"/>
  <c r="E89" i="25"/>
  <c r="D86" i="25"/>
  <c r="C83" i="25"/>
  <c r="B80" i="25"/>
  <c r="F76" i="25"/>
  <c r="E73" i="25"/>
  <c r="D70" i="25"/>
  <c r="C67" i="25"/>
  <c r="B64" i="25"/>
  <c r="F60" i="25"/>
  <c r="E57" i="25"/>
  <c r="D54" i="25"/>
  <c r="C51" i="25"/>
  <c r="B48" i="25"/>
  <c r="F44" i="25"/>
  <c r="E41" i="25"/>
  <c r="D38" i="25"/>
  <c r="C35" i="25"/>
  <c r="B32" i="25"/>
  <c r="F28" i="25"/>
  <c r="F170" i="26"/>
  <c r="D164" i="26"/>
  <c r="B158" i="26"/>
  <c r="C151" i="26"/>
  <c r="E145" i="26"/>
  <c r="F138" i="26"/>
  <c r="B135" i="26"/>
  <c r="F131" i="26"/>
  <c r="E128" i="26"/>
  <c r="D125" i="26"/>
  <c r="C122" i="26"/>
  <c r="B119" i="26"/>
  <c r="F115" i="26"/>
  <c r="E112" i="26"/>
  <c r="D109" i="26"/>
  <c r="C106" i="26"/>
  <c r="B103" i="26"/>
  <c r="F99" i="26"/>
  <c r="E96" i="26"/>
  <c r="D93" i="26"/>
  <c r="C90" i="26"/>
  <c r="B87" i="26"/>
  <c r="F83" i="26"/>
  <c r="E80" i="26"/>
  <c r="D77" i="26"/>
  <c r="C74" i="26"/>
  <c r="B71" i="26"/>
  <c r="F67" i="26"/>
  <c r="E64" i="26"/>
  <c r="D61" i="26"/>
  <c r="C58" i="26"/>
  <c r="B55" i="26"/>
  <c r="F51" i="26"/>
  <c r="D58" i="29"/>
  <c r="D65" i="28"/>
  <c r="E104" i="28"/>
  <c r="C45" i="28"/>
  <c r="C155" i="27"/>
  <c r="D98" i="27"/>
  <c r="C47" i="27"/>
  <c r="D26" i="27"/>
  <c r="F13" i="27"/>
  <c r="E108" i="27"/>
  <c r="F95" i="27"/>
  <c r="B83" i="27"/>
  <c r="C70" i="27"/>
  <c r="D57" i="27"/>
  <c r="E44" i="27"/>
  <c r="D35" i="27"/>
  <c r="B27" i="27"/>
  <c r="B19" i="27"/>
  <c r="E170" i="26"/>
  <c r="C162" i="26"/>
  <c r="C154" i="26"/>
  <c r="B145" i="26"/>
  <c r="F172" i="26"/>
  <c r="F156" i="26"/>
  <c r="D138" i="26"/>
  <c r="C129" i="26"/>
  <c r="C121" i="26"/>
  <c r="B112" i="26"/>
  <c r="E103" i="26"/>
  <c r="E95" i="26"/>
  <c r="D86" i="26"/>
  <c r="B78" i="26"/>
  <c r="B70" i="26"/>
  <c r="F60" i="26"/>
  <c r="D52" i="26"/>
  <c r="D44" i="26"/>
  <c r="B38" i="26"/>
  <c r="E31" i="26"/>
  <c r="C25" i="26"/>
  <c r="F18" i="26"/>
  <c r="E173" i="25"/>
  <c r="C167" i="25"/>
  <c r="F160" i="25"/>
  <c r="D156" i="25"/>
  <c r="C153" i="25"/>
  <c r="B150" i="25"/>
  <c r="F146" i="25"/>
  <c r="E143" i="25"/>
  <c r="D140" i="25"/>
  <c r="C137" i="25"/>
  <c r="B134" i="25"/>
  <c r="F130" i="25"/>
  <c r="E127" i="25"/>
  <c r="D124" i="25"/>
  <c r="C121" i="25"/>
  <c r="B118" i="25"/>
  <c r="F114" i="25"/>
  <c r="E111" i="25"/>
  <c r="D108" i="25"/>
  <c r="C105" i="25"/>
  <c r="B102" i="25"/>
  <c r="F98" i="25"/>
  <c r="E95" i="25"/>
  <c r="D92" i="25"/>
  <c r="C89" i="25"/>
  <c r="B86" i="25"/>
  <c r="F82" i="25"/>
  <c r="E79" i="25"/>
  <c r="D76" i="25"/>
  <c r="C73" i="25"/>
  <c r="B70" i="25"/>
  <c r="F66" i="25"/>
  <c r="E63" i="25"/>
  <c r="D60" i="25"/>
  <c r="C57" i="25"/>
  <c r="B54" i="25"/>
  <c r="F50" i="25"/>
  <c r="E47" i="25"/>
  <c r="D44" i="25"/>
  <c r="C41" i="25"/>
  <c r="B38" i="25"/>
  <c r="F34" i="25"/>
  <c r="E31" i="25"/>
  <c r="D28" i="25"/>
  <c r="B170" i="26"/>
  <c r="C163" i="26"/>
  <c r="E157" i="26"/>
  <c r="F150" i="26"/>
  <c r="D144" i="26"/>
  <c r="B138" i="26"/>
  <c r="E134" i="26"/>
  <c r="D131" i="26"/>
  <c r="C128" i="26"/>
  <c r="B125" i="26"/>
  <c r="F121" i="26"/>
  <c r="E118" i="26"/>
  <c r="D115" i="26"/>
  <c r="C112" i="26"/>
  <c r="B109" i="26"/>
  <c r="F105" i="26"/>
  <c r="E102" i="26"/>
  <c r="D99" i="26"/>
  <c r="C96" i="26"/>
  <c r="B93" i="26"/>
  <c r="F89" i="26"/>
  <c r="E86" i="26"/>
  <c r="D83" i="26"/>
  <c r="C80" i="26"/>
  <c r="B77" i="26"/>
  <c r="F73" i="26"/>
  <c r="E70" i="26"/>
  <c r="D67" i="26"/>
  <c r="C64" i="26"/>
  <c r="B61" i="26"/>
  <c r="F57" i="26"/>
  <c r="E54" i="26"/>
  <c r="D51" i="26"/>
  <c r="C48" i="26"/>
  <c r="B45" i="26"/>
  <c r="F41" i="26"/>
  <c r="E38" i="26"/>
  <c r="D35" i="26"/>
  <c r="C32" i="26"/>
  <c r="B29" i="26"/>
  <c r="F25" i="26"/>
  <c r="E20" i="28"/>
  <c r="C87" i="27"/>
  <c r="F105" i="27"/>
  <c r="E54" i="27"/>
  <c r="D17" i="27"/>
  <c r="E144" i="26"/>
  <c r="B128" i="26"/>
  <c r="B94" i="26"/>
  <c r="D60" i="26"/>
  <c r="D30" i="26"/>
  <c r="B166" i="25"/>
  <c r="E149" i="25"/>
  <c r="F136" i="25"/>
  <c r="B124" i="25"/>
  <c r="C111" i="25"/>
  <c r="D98" i="25"/>
  <c r="E85" i="25"/>
  <c r="F72" i="25"/>
  <c r="B60" i="25"/>
  <c r="C47" i="25"/>
  <c r="D34" i="25"/>
  <c r="F162" i="26"/>
  <c r="E137" i="26"/>
  <c r="E124" i="26"/>
  <c r="F111" i="26"/>
  <c r="B99" i="26"/>
  <c r="C86" i="26"/>
  <c r="D73" i="26"/>
  <c r="E60" i="26"/>
  <c r="E48" i="26"/>
  <c r="C42" i="26"/>
  <c r="F35" i="26"/>
  <c r="D29" i="26"/>
  <c r="F23" i="26"/>
  <c r="D19" i="26"/>
  <c r="D15" i="26"/>
  <c r="B173" i="25"/>
  <c r="F169" i="25"/>
  <c r="E166" i="25"/>
  <c r="D163" i="25"/>
  <c r="C160" i="25"/>
  <c r="B157" i="25"/>
  <c r="F153" i="25"/>
  <c r="E150" i="25"/>
  <c r="D147" i="25"/>
  <c r="C144" i="25"/>
  <c r="B141" i="25"/>
  <c r="F137" i="25"/>
  <c r="E134" i="25"/>
  <c r="D131" i="25"/>
  <c r="C128" i="25"/>
  <c r="B125" i="25"/>
  <c r="F121" i="25"/>
  <c r="E118" i="25"/>
  <c r="D115" i="25"/>
  <c r="C112" i="25"/>
  <c r="B109" i="25"/>
  <c r="C102" i="25"/>
  <c r="E96" i="25"/>
  <c r="F89" i="25"/>
  <c r="D83" i="25"/>
  <c r="B77" i="25"/>
  <c r="C70" i="25"/>
  <c r="E64" i="25"/>
  <c r="F57" i="25"/>
  <c r="D51" i="25"/>
  <c r="B45" i="25"/>
  <c r="C38" i="25"/>
  <c r="E32" i="25"/>
  <c r="C26" i="25"/>
  <c r="B23" i="25"/>
  <c r="F19" i="25"/>
  <c r="E16" i="25"/>
  <c r="C13" i="25"/>
  <c r="B171" i="24"/>
  <c r="F167" i="24"/>
  <c r="E164" i="24"/>
  <c r="D161" i="24"/>
  <c r="C158" i="24"/>
  <c r="B155" i="24"/>
  <c r="F151" i="24"/>
  <c r="E148" i="24"/>
  <c r="D145" i="24"/>
  <c r="C142" i="24"/>
  <c r="B139" i="24"/>
  <c r="F135" i="24"/>
  <c r="E132" i="24"/>
  <c r="D129" i="24"/>
  <c r="C126" i="24"/>
  <c r="B123" i="24"/>
  <c r="F119" i="24"/>
  <c r="E116" i="24"/>
  <c r="D113" i="24"/>
  <c r="C110" i="24"/>
  <c r="B107" i="24"/>
  <c r="F103" i="24"/>
  <c r="E100" i="24"/>
  <c r="D97" i="24"/>
  <c r="C94" i="24"/>
  <c r="B91" i="24"/>
  <c r="F87" i="24"/>
  <c r="E84" i="24"/>
  <c r="D81" i="24"/>
  <c r="C78" i="24"/>
  <c r="B75" i="24"/>
  <c r="F71" i="24"/>
  <c r="E68" i="24"/>
  <c r="D65" i="24"/>
  <c r="C62" i="24"/>
  <c r="B59" i="24"/>
  <c r="F55" i="24"/>
  <c r="E52" i="24"/>
  <c r="D49" i="24"/>
  <c r="C46" i="24"/>
  <c r="B43" i="24"/>
  <c r="F39" i="24"/>
  <c r="E36" i="24"/>
  <c r="D33" i="24"/>
  <c r="C30" i="24"/>
  <c r="B27" i="24"/>
  <c r="F23" i="24"/>
  <c r="E20" i="24"/>
  <c r="D17" i="24"/>
  <c r="C14" i="24"/>
  <c r="C104" i="25"/>
  <c r="E98" i="25"/>
  <c r="F91" i="25"/>
  <c r="D85" i="25"/>
  <c r="B141" i="27"/>
  <c r="D74" i="27"/>
  <c r="E102" i="27"/>
  <c r="D51" i="27"/>
  <c r="F15" i="27"/>
  <c r="F141" i="26"/>
  <c r="B126" i="26"/>
  <c r="D92" i="26"/>
  <c r="E57" i="26"/>
  <c r="F28" i="26"/>
  <c r="D164" i="25"/>
  <c r="F148" i="25"/>
  <c r="B136" i="25"/>
  <c r="C123" i="25"/>
  <c r="D110" i="25"/>
  <c r="E97" i="25"/>
  <c r="F84" i="25"/>
  <c r="B72" i="25"/>
  <c r="C59" i="25"/>
  <c r="D46" i="25"/>
  <c r="E33" i="25"/>
  <c r="E161" i="26"/>
  <c r="E136" i="26"/>
  <c r="F123" i="26"/>
  <c r="B111" i="26"/>
  <c r="C98" i="26"/>
  <c r="D85" i="26"/>
  <c r="E72" i="26"/>
  <c r="F59" i="26"/>
  <c r="F47" i="26"/>
  <c r="D41" i="26"/>
  <c r="B35" i="26"/>
  <c r="E28" i="26"/>
  <c r="B23" i="26"/>
  <c r="B19" i="26"/>
  <c r="B15" i="26"/>
  <c r="E172" i="25"/>
  <c r="D169" i="25"/>
  <c r="C166" i="25"/>
  <c r="B163" i="25"/>
  <c r="F159" i="25"/>
  <c r="E156" i="25"/>
  <c r="D153" i="25"/>
  <c r="C150" i="25"/>
  <c r="B147" i="25"/>
  <c r="F143" i="25"/>
  <c r="E140" i="25"/>
  <c r="D137" i="25"/>
  <c r="C134" i="25"/>
  <c r="B131" i="25"/>
  <c r="F127" i="25"/>
  <c r="E124" i="25"/>
  <c r="D121" i="25"/>
  <c r="C118" i="25"/>
  <c r="B115" i="25"/>
  <c r="F111" i="25"/>
  <c r="E108" i="25"/>
  <c r="F101" i="25"/>
  <c r="D95" i="25"/>
  <c r="B89" i="25"/>
  <c r="C82" i="25"/>
  <c r="E76" i="25"/>
  <c r="F69" i="25"/>
  <c r="D63" i="25"/>
  <c r="B57" i="25"/>
  <c r="C50" i="25"/>
  <c r="E44" i="25"/>
  <c r="F37" i="25"/>
  <c r="D31" i="25"/>
  <c r="F25" i="25"/>
  <c r="E22" i="25"/>
  <c r="D19" i="25"/>
  <c r="C16" i="25"/>
  <c r="F173" i="24"/>
  <c r="E170" i="24"/>
  <c r="D167" i="24"/>
  <c r="C164" i="24"/>
  <c r="B161" i="24"/>
  <c r="F157" i="24"/>
  <c r="E154" i="24"/>
  <c r="D151" i="24"/>
  <c r="C148" i="24"/>
  <c r="B145" i="24"/>
  <c r="F141" i="24"/>
  <c r="E138" i="24"/>
  <c r="D135" i="24"/>
  <c r="C132" i="24"/>
  <c r="B129" i="24"/>
  <c r="F125" i="24"/>
  <c r="D72" i="28"/>
  <c r="C33" i="27"/>
  <c r="F89" i="27"/>
  <c r="D41" i="27"/>
  <c r="D167" i="26"/>
  <c r="D166" i="26"/>
  <c r="B118" i="26"/>
  <c r="C83" i="26"/>
  <c r="C49" i="26"/>
  <c r="D22" i="26"/>
  <c r="D158" i="25"/>
  <c r="E145" i="25"/>
  <c r="F132" i="25"/>
  <c r="B120" i="25"/>
  <c r="C107" i="25"/>
  <c r="D94" i="25"/>
  <c r="E81" i="25"/>
  <c r="F68" i="25"/>
  <c r="B56" i="25"/>
  <c r="C43" i="25"/>
  <c r="D30" i="25"/>
  <c r="F154" i="26"/>
  <c r="D133" i="26"/>
  <c r="E120" i="26"/>
  <c r="F107" i="26"/>
  <c r="B95" i="26"/>
  <c r="C82" i="26"/>
  <c r="D69" i="26"/>
  <c r="E56" i="26"/>
  <c r="C46" i="26"/>
  <c r="F39" i="26"/>
  <c r="D33" i="26"/>
  <c r="B27" i="26"/>
  <c r="C22" i="26"/>
  <c r="F17" i="26"/>
  <c r="C14" i="26"/>
  <c r="F171" i="25"/>
  <c r="E168" i="25"/>
  <c r="D165" i="25"/>
  <c r="C162" i="25"/>
  <c r="B159" i="25"/>
  <c r="F155" i="25"/>
  <c r="E152" i="25"/>
  <c r="D149" i="25"/>
  <c r="C146" i="25"/>
  <c r="B143" i="25"/>
  <c r="F139" i="25"/>
  <c r="E136" i="25"/>
  <c r="D133" i="25"/>
  <c r="C130" i="25"/>
  <c r="B127" i="25"/>
  <c r="F123" i="25"/>
  <c r="E120" i="25"/>
  <c r="D117" i="25"/>
  <c r="C114" i="25"/>
  <c r="B111" i="25"/>
  <c r="C106" i="25"/>
  <c r="E100" i="25"/>
  <c r="F93" i="25"/>
  <c r="D87" i="25"/>
  <c r="B81" i="25"/>
  <c r="C74" i="25"/>
  <c r="E68" i="25"/>
  <c r="F61" i="25"/>
  <c r="D55" i="25"/>
  <c r="B49" i="25"/>
  <c r="C42" i="25"/>
  <c r="E36" i="25"/>
  <c r="F29" i="25"/>
  <c r="B25" i="25"/>
  <c r="F21" i="25"/>
  <c r="E18" i="25"/>
  <c r="D15" i="25"/>
  <c r="B173" i="24"/>
  <c r="F169" i="24"/>
  <c r="E166" i="24"/>
  <c r="D163" i="24"/>
  <c r="C160" i="24"/>
  <c r="B157" i="24"/>
  <c r="F153" i="24"/>
  <c r="E150" i="24"/>
  <c r="D147" i="24"/>
  <c r="C144" i="24"/>
  <c r="B141" i="24"/>
  <c r="F137" i="24"/>
  <c r="E134" i="24"/>
  <c r="D131" i="24"/>
  <c r="C128" i="24"/>
  <c r="B125" i="24"/>
  <c r="F121" i="24"/>
  <c r="E118" i="24"/>
  <c r="D115" i="24"/>
  <c r="C112" i="24"/>
  <c r="B109" i="24"/>
  <c r="F105" i="24"/>
  <c r="E102" i="24"/>
  <c r="D99" i="24"/>
  <c r="C96" i="24"/>
  <c r="B93" i="24"/>
  <c r="F89" i="24"/>
  <c r="E86" i="24"/>
  <c r="D83" i="24"/>
  <c r="C80" i="24"/>
  <c r="B77" i="24"/>
  <c r="F73" i="24"/>
  <c r="E70" i="24"/>
  <c r="D67" i="24"/>
  <c r="C64" i="24"/>
  <c r="B61" i="24"/>
  <c r="F57" i="24"/>
  <c r="E54" i="24"/>
  <c r="D51" i="24"/>
  <c r="C48" i="24"/>
  <c r="B45" i="24"/>
  <c r="F41" i="24"/>
  <c r="E38" i="24"/>
  <c r="D35" i="24"/>
  <c r="B34" i="28"/>
  <c r="E23" i="27"/>
  <c r="C80" i="27"/>
  <c r="B35" i="27"/>
  <c r="B161" i="26"/>
  <c r="C153" i="26"/>
  <c r="E111" i="26"/>
  <c r="F76" i="26"/>
  <c r="C43" i="26"/>
  <c r="E17" i="26"/>
  <c r="B156" i="25"/>
  <c r="C143" i="25"/>
  <c r="D130" i="25"/>
  <c r="E117" i="25"/>
  <c r="F104" i="25"/>
  <c r="B92" i="25"/>
  <c r="C79" i="25"/>
  <c r="D66" i="25"/>
  <c r="E53" i="25"/>
  <c r="F40" i="25"/>
  <c r="B28" i="25"/>
  <c r="B150" i="26"/>
  <c r="B131" i="26"/>
  <c r="C118" i="26"/>
  <c r="D105" i="26"/>
  <c r="E92" i="26"/>
  <c r="F79" i="26"/>
  <c r="B67" i="26"/>
  <c r="C54" i="26"/>
  <c r="D45" i="26"/>
  <c r="B39" i="26"/>
  <c r="E32" i="26"/>
  <c r="C26" i="26"/>
  <c r="D21" i="26"/>
  <c r="D17" i="26"/>
  <c r="E13" i="26"/>
  <c r="D171" i="25"/>
  <c r="C168" i="25"/>
  <c r="B165" i="25"/>
  <c r="F161" i="25"/>
  <c r="E158" i="25"/>
  <c r="D155" i="25"/>
  <c r="C152" i="25"/>
  <c r="B149" i="25"/>
  <c r="F145" i="25"/>
  <c r="E142" i="25"/>
  <c r="D139" i="25"/>
  <c r="C136" i="25"/>
  <c r="B133" i="25"/>
  <c r="F129" i="25"/>
  <c r="E126" i="25"/>
  <c r="D123" i="25"/>
  <c r="C120" i="25"/>
  <c r="B117" i="25"/>
  <c r="F113" i="25"/>
  <c r="E110" i="25"/>
  <c r="F105" i="25"/>
  <c r="D99" i="25"/>
  <c r="B93" i="25"/>
  <c r="C86" i="25"/>
  <c r="E80" i="25"/>
  <c r="F73" i="25"/>
  <c r="D67" i="25"/>
  <c r="B61" i="25"/>
  <c r="C54" i="25"/>
  <c r="E48" i="25"/>
  <c r="F41" i="25"/>
  <c r="D35" i="25"/>
  <c r="B29" i="25"/>
  <c r="E24" i="25"/>
  <c r="D21" i="25"/>
  <c r="C18" i="25"/>
  <c r="B15" i="25"/>
  <c r="E172" i="24"/>
  <c r="D169" i="24"/>
  <c r="C166" i="24"/>
  <c r="B163" i="24"/>
  <c r="F159" i="24"/>
  <c r="E156" i="24"/>
  <c r="D153" i="24"/>
  <c r="C150" i="24"/>
  <c r="B147" i="24"/>
  <c r="F143" i="24"/>
  <c r="E140" i="24"/>
  <c r="D137" i="24"/>
  <c r="C134" i="24"/>
  <c r="B131" i="24"/>
  <c r="F127" i="24"/>
  <c r="E124" i="24"/>
  <c r="D121" i="24"/>
  <c r="C118" i="24"/>
  <c r="B115" i="24"/>
  <c r="F111" i="24"/>
  <c r="E108" i="24"/>
  <c r="D105" i="24"/>
  <c r="C102" i="24"/>
  <c r="B99" i="24"/>
  <c r="F95" i="24"/>
  <c r="E92" i="24"/>
  <c r="D89" i="24"/>
  <c r="C86" i="24"/>
  <c r="B83" i="24"/>
  <c r="F79" i="24"/>
  <c r="E76" i="24"/>
  <c r="D73" i="24"/>
  <c r="C70" i="24"/>
  <c r="B67" i="24"/>
  <c r="F63" i="24"/>
  <c r="E60" i="24"/>
  <c r="D57" i="24"/>
  <c r="C54" i="24"/>
  <c r="B51" i="24"/>
  <c r="F47" i="24"/>
  <c r="E44" i="24"/>
  <c r="D41" i="24"/>
  <c r="C38" i="24"/>
  <c r="B35" i="24"/>
  <c r="F31" i="24"/>
  <c r="E28" i="24"/>
  <c r="D25" i="24"/>
  <c r="C22" i="24"/>
  <c r="B19" i="24"/>
  <c r="F15" i="24"/>
  <c r="F107" i="25"/>
  <c r="D101" i="25"/>
  <c r="B95" i="25"/>
  <c r="C88" i="25"/>
  <c r="C21" i="28"/>
  <c r="D20" i="27"/>
  <c r="B77" i="27"/>
  <c r="C32" i="27"/>
  <c r="B159" i="26"/>
  <c r="D150" i="26"/>
  <c r="F108" i="26"/>
  <c r="F74" i="26"/>
  <c r="E41" i="26"/>
  <c r="B16" i="26"/>
  <c r="C155" i="25"/>
  <c r="D142" i="25"/>
  <c r="E129" i="25"/>
  <c r="F116" i="25"/>
  <c r="B104" i="25"/>
  <c r="C91" i="25"/>
  <c r="D78" i="25"/>
  <c r="E65" i="25"/>
  <c r="F52" i="25"/>
  <c r="B40" i="25"/>
  <c r="C27" i="25"/>
  <c r="D148" i="26"/>
  <c r="C130" i="26"/>
  <c r="D117" i="26"/>
  <c r="E104" i="26"/>
  <c r="F91" i="26"/>
  <c r="B79" i="26"/>
  <c r="C66" i="26"/>
  <c r="D53" i="26"/>
  <c r="E44" i="26"/>
  <c r="C38" i="26"/>
  <c r="F31" i="26"/>
  <c r="D25" i="26"/>
  <c r="B21" i="26"/>
  <c r="E16" i="26"/>
  <c r="C13" i="26"/>
  <c r="B171" i="25"/>
  <c r="F167" i="25"/>
  <c r="E164" i="25"/>
  <c r="D161" i="25"/>
  <c r="C158" i="25"/>
  <c r="B155" i="25"/>
  <c r="F151" i="25"/>
  <c r="E148" i="25"/>
  <c r="D145" i="25"/>
  <c r="C142" i="25"/>
  <c r="B139" i="25"/>
  <c r="F135" i="25"/>
  <c r="E132" i="25"/>
  <c r="D129" i="25"/>
  <c r="C126" i="25"/>
  <c r="B123" i="25"/>
  <c r="F119" i="25"/>
  <c r="E116" i="25"/>
  <c r="D113" i="25"/>
  <c r="C110" i="25"/>
  <c r="B105" i="25"/>
  <c r="C98" i="25"/>
  <c r="E92" i="25"/>
  <c r="F85" i="25"/>
  <c r="D79" i="25"/>
  <c r="B73" i="25"/>
  <c r="C66" i="25"/>
  <c r="E60" i="25"/>
  <c r="F53" i="25"/>
  <c r="D47" i="25"/>
  <c r="B41" i="25"/>
  <c r="C34" i="25"/>
  <c r="E28" i="25"/>
  <c r="C24" i="25"/>
  <c r="B21" i="25"/>
  <c r="F17" i="25"/>
  <c r="E14" i="25"/>
  <c r="C172" i="24"/>
  <c r="B169" i="24"/>
  <c r="F165" i="24"/>
  <c r="E162" i="24"/>
  <c r="D159" i="24"/>
  <c r="C156" i="24"/>
  <c r="B153" i="24"/>
  <c r="F149" i="24"/>
  <c r="E146" i="24"/>
  <c r="D143" i="24"/>
  <c r="C140" i="24"/>
  <c r="B137" i="24"/>
  <c r="F133" i="24"/>
  <c r="E130" i="24"/>
  <c r="D127" i="24"/>
  <c r="C124" i="24"/>
  <c r="D44" i="29"/>
  <c r="B144" i="27"/>
  <c r="D122" i="27"/>
  <c r="D67" i="27"/>
  <c r="F25" i="27"/>
  <c r="E152" i="26"/>
  <c r="C137" i="26"/>
  <c r="D102" i="26"/>
  <c r="D68" i="26"/>
  <c r="F36" i="26"/>
  <c r="D172" i="25"/>
  <c r="F152" i="25"/>
  <c r="B140" i="25"/>
  <c r="C127" i="25"/>
  <c r="D114" i="25"/>
  <c r="E101" i="25"/>
  <c r="F88" i="25"/>
  <c r="B76" i="25"/>
  <c r="C63" i="25"/>
  <c r="D50" i="25"/>
  <c r="E37" i="25"/>
  <c r="E169" i="26"/>
  <c r="C143" i="26"/>
  <c r="F127" i="26"/>
  <c r="B115" i="26"/>
  <c r="C102" i="26"/>
  <c r="D89" i="26"/>
  <c r="E76" i="26"/>
  <c r="F63" i="26"/>
  <c r="B51" i="26"/>
  <c r="F43" i="26"/>
  <c r="D37" i="26"/>
  <c r="B31" i="26"/>
  <c r="E24" i="26"/>
  <c r="E20" i="26"/>
  <c r="C16" i="26"/>
  <c r="F173" i="25"/>
  <c r="E170" i="25"/>
  <c r="D167" i="25"/>
  <c r="C164" i="25"/>
  <c r="B161" i="25"/>
  <c r="F157" i="25"/>
  <c r="E154" i="25"/>
  <c r="D151" i="25"/>
  <c r="C148" i="25"/>
  <c r="B145" i="25"/>
  <c r="F141" i="25"/>
  <c r="E138" i="25"/>
  <c r="D135" i="25"/>
  <c r="C132" i="25"/>
  <c r="B129" i="25"/>
  <c r="F125" i="25"/>
  <c r="E122" i="25"/>
  <c r="D119" i="25"/>
  <c r="C116" i="25"/>
  <c r="B113" i="25"/>
  <c r="F109" i="25"/>
  <c r="E104" i="25"/>
  <c r="F97" i="25"/>
  <c r="D91" i="25"/>
  <c r="B85" i="25"/>
  <c r="C78" i="25"/>
  <c r="E72" i="25"/>
  <c r="F65" i="25"/>
  <c r="D59" i="25"/>
  <c r="B53" i="25"/>
  <c r="C46" i="25"/>
  <c r="E40" i="25"/>
  <c r="F33" i="25"/>
  <c r="D27" i="25"/>
  <c r="F23" i="25"/>
  <c r="E20" i="25"/>
  <c r="D17" i="25"/>
  <c r="C14" i="25"/>
  <c r="F171" i="24"/>
  <c r="E168" i="24"/>
  <c r="D165" i="24"/>
  <c r="C162" i="24"/>
  <c r="B159" i="24"/>
  <c r="F155" i="24"/>
  <c r="E152" i="24"/>
  <c r="D149" i="24"/>
  <c r="C146" i="24"/>
  <c r="B143" i="24"/>
  <c r="F139" i="24"/>
  <c r="E136" i="24"/>
  <c r="D133" i="24"/>
  <c r="C130" i="24"/>
  <c r="B127" i="24"/>
  <c r="F123" i="24"/>
  <c r="E120" i="24"/>
  <c r="D117" i="24"/>
  <c r="C114" i="24"/>
  <c r="B111" i="24"/>
  <c r="F107" i="24"/>
  <c r="E104" i="24"/>
  <c r="D101" i="24"/>
  <c r="C98" i="24"/>
  <c r="B95" i="24"/>
  <c r="F91" i="24"/>
  <c r="E88" i="24"/>
  <c r="D85" i="24"/>
  <c r="C82" i="24"/>
  <c r="B79" i="24"/>
  <c r="F75" i="24"/>
  <c r="E72" i="24"/>
  <c r="D69" i="24"/>
  <c r="C66" i="24"/>
  <c r="B63" i="24"/>
  <c r="F59" i="24"/>
  <c r="E56" i="24"/>
  <c r="D53" i="24"/>
  <c r="C50" i="24"/>
  <c r="B47" i="24"/>
  <c r="F43" i="24"/>
  <c r="E40" i="24"/>
  <c r="D37" i="24"/>
  <c r="C34" i="24"/>
  <c r="C85" i="28"/>
  <c r="C170" i="26"/>
  <c r="C51" i="26"/>
  <c r="E133" i="25"/>
  <c r="D82" i="25"/>
  <c r="C31" i="25"/>
  <c r="E108" i="26"/>
  <c r="D57" i="26"/>
  <c r="F27" i="26"/>
  <c r="C172" i="25"/>
  <c r="D159" i="25"/>
  <c r="E146" i="25"/>
  <c r="F133" i="25"/>
  <c r="B121" i="25"/>
  <c r="D107" i="25"/>
  <c r="F81" i="25"/>
  <c r="E56" i="25"/>
  <c r="C30" i="25"/>
  <c r="F15" i="25"/>
  <c r="F163" i="24"/>
  <c r="B151" i="24"/>
  <c r="C138" i="24"/>
  <c r="D125" i="24"/>
  <c r="F117" i="24"/>
  <c r="D111" i="24"/>
  <c r="B105" i="24"/>
  <c r="E98" i="24"/>
  <c r="C92" i="24"/>
  <c r="F85" i="24"/>
  <c r="D79" i="24"/>
  <c r="B73" i="24"/>
  <c r="E66" i="24"/>
  <c r="C60" i="24"/>
  <c r="F53" i="24"/>
  <c r="D47" i="24"/>
  <c r="B41" i="24"/>
  <c r="E34" i="24"/>
  <c r="F29" i="24"/>
  <c r="F25" i="24"/>
  <c r="D21" i="24"/>
  <c r="B17" i="24"/>
  <c r="C108" i="25"/>
  <c r="F99" i="25"/>
  <c r="B91" i="25"/>
  <c r="B83" i="25"/>
  <c r="C76" i="25"/>
  <c r="E70" i="25"/>
  <c r="F63" i="25"/>
  <c r="D57" i="25"/>
  <c r="B51" i="25"/>
  <c r="C44" i="25"/>
  <c r="E38" i="25"/>
  <c r="F31" i="25"/>
  <c r="D26" i="25"/>
  <c r="C23" i="25"/>
  <c r="B20" i="25"/>
  <c r="F16" i="25"/>
  <c r="F13" i="25"/>
  <c r="E171" i="24"/>
  <c r="D168" i="24"/>
  <c r="C165" i="24"/>
  <c r="B162" i="24"/>
  <c r="F158" i="24"/>
  <c r="E155" i="24"/>
  <c r="D152" i="24"/>
  <c r="C149" i="24"/>
  <c r="B146" i="24"/>
  <c r="F142" i="24"/>
  <c r="E139" i="24"/>
  <c r="D136" i="24"/>
  <c r="C133" i="24"/>
  <c r="B130" i="24"/>
  <c r="F126" i="24"/>
  <c r="E123" i="24"/>
  <c r="D120" i="24"/>
  <c r="C117" i="24"/>
  <c r="B114" i="24"/>
  <c r="F110" i="24"/>
  <c r="E107" i="24"/>
  <c r="D104" i="24"/>
  <c r="C101" i="24"/>
  <c r="B98" i="24"/>
  <c r="F94" i="24"/>
  <c r="E91" i="24"/>
  <c r="D88" i="24"/>
  <c r="C85" i="24"/>
  <c r="B82" i="24"/>
  <c r="F78" i="24"/>
  <c r="E75" i="24"/>
  <c r="D72" i="24"/>
  <c r="C69" i="24"/>
  <c r="B66" i="24"/>
  <c r="F62" i="24"/>
  <c r="E59" i="24"/>
  <c r="D56" i="24"/>
  <c r="C53" i="24"/>
  <c r="B50" i="24"/>
  <c r="F46" i="24"/>
  <c r="E43" i="24"/>
  <c r="D40" i="24"/>
  <c r="C37" i="24"/>
  <c r="B34" i="24"/>
  <c r="F30" i="24"/>
  <c r="E27" i="24"/>
  <c r="D24" i="24"/>
  <c r="C21" i="24"/>
  <c r="B18" i="24"/>
  <c r="F14" i="24"/>
  <c r="F172" i="23"/>
  <c r="E169" i="23"/>
  <c r="D166" i="23"/>
  <c r="C163" i="23"/>
  <c r="B160" i="23"/>
  <c r="F156" i="23"/>
  <c r="E153" i="23"/>
  <c r="D150" i="23"/>
  <c r="C147" i="23"/>
  <c r="B144" i="23"/>
  <c r="F140" i="23"/>
  <c r="E137" i="23"/>
  <c r="D134" i="23"/>
  <c r="C131" i="23"/>
  <c r="B128" i="23"/>
  <c r="F124" i="23"/>
  <c r="E121" i="23"/>
  <c r="D118" i="23"/>
  <c r="C115" i="23"/>
  <c r="B112" i="23"/>
  <c r="F108" i="23"/>
  <c r="E105" i="23"/>
  <c r="B173" i="23"/>
  <c r="C166" i="23"/>
  <c r="E160" i="23"/>
  <c r="F153" i="23"/>
  <c r="D147" i="23"/>
  <c r="B141" i="23"/>
  <c r="C134" i="23"/>
  <c r="E128" i="23"/>
  <c r="F121" i="23"/>
  <c r="D115" i="23"/>
  <c r="B109" i="23"/>
  <c r="E102" i="23"/>
  <c r="D99" i="23"/>
  <c r="C96" i="23"/>
  <c r="B93" i="23"/>
  <c r="F89" i="23"/>
  <c r="E86" i="23"/>
  <c r="D83" i="23"/>
  <c r="C80" i="23"/>
  <c r="B77" i="23"/>
  <c r="F73" i="23"/>
  <c r="E70" i="23"/>
  <c r="D67" i="23"/>
  <c r="C64" i="23"/>
  <c r="B61" i="23"/>
  <c r="F57" i="23"/>
  <c r="E54" i="23"/>
  <c r="D51" i="23"/>
  <c r="C48" i="23"/>
  <c r="B45" i="23"/>
  <c r="F41" i="23"/>
  <c r="E38" i="23"/>
  <c r="D35" i="23"/>
  <c r="C32" i="23"/>
  <c r="B29" i="23"/>
  <c r="F25" i="23"/>
  <c r="E22" i="23"/>
  <c r="D19" i="23"/>
  <c r="C16" i="23"/>
  <c r="F173" i="22"/>
  <c r="E170" i="22"/>
  <c r="D167" i="22"/>
  <c r="C164" i="22"/>
  <c r="B161" i="22"/>
  <c r="F157" i="22"/>
  <c r="E154" i="22"/>
  <c r="D151" i="22"/>
  <c r="C148" i="22"/>
  <c r="B145" i="22"/>
  <c r="F141" i="22"/>
  <c r="E138" i="22"/>
  <c r="D135" i="22"/>
  <c r="C132" i="22"/>
  <c r="B129" i="22"/>
  <c r="F125" i="22"/>
  <c r="E122" i="22"/>
  <c r="D119" i="22"/>
  <c r="C116" i="22"/>
  <c r="B113" i="22"/>
  <c r="F109" i="22"/>
  <c r="E106" i="22"/>
  <c r="D103" i="22"/>
  <c r="C100" i="22"/>
  <c r="B97" i="22"/>
  <c r="F93" i="22"/>
  <c r="E90" i="22"/>
  <c r="D87" i="22"/>
  <c r="C84" i="22"/>
  <c r="B81" i="22"/>
  <c r="F77" i="22"/>
  <c r="E74" i="22"/>
  <c r="D71" i="22"/>
  <c r="C68" i="22"/>
  <c r="B65" i="22"/>
  <c r="F61" i="22"/>
  <c r="E58" i="22"/>
  <c r="D55" i="22"/>
  <c r="C52" i="22"/>
  <c r="B49" i="22"/>
  <c r="F45" i="22"/>
  <c r="E42" i="22"/>
  <c r="D39" i="22"/>
  <c r="C36" i="22"/>
  <c r="B33" i="22"/>
  <c r="F29" i="22"/>
  <c r="E26" i="22"/>
  <c r="D23" i="22"/>
  <c r="C20" i="22"/>
  <c r="B17" i="22"/>
  <c r="E13" i="22"/>
  <c r="D171" i="21"/>
  <c r="C168" i="21"/>
  <c r="B165" i="21"/>
  <c r="F161" i="21"/>
  <c r="E158" i="21"/>
  <c r="D155" i="21"/>
  <c r="C152" i="21"/>
  <c r="B149" i="21"/>
  <c r="F145" i="21"/>
  <c r="E142" i="21"/>
  <c r="D139" i="21"/>
  <c r="C136" i="21"/>
  <c r="B133" i="21"/>
  <c r="F129" i="21"/>
  <c r="E126" i="21"/>
  <c r="D123" i="21"/>
  <c r="C120" i="21"/>
  <c r="B117" i="21"/>
  <c r="F113" i="21"/>
  <c r="E110" i="21"/>
  <c r="D107" i="21"/>
  <c r="C104" i="21"/>
  <c r="B101" i="21"/>
  <c r="F97" i="21"/>
  <c r="E94" i="21"/>
  <c r="D91" i="21"/>
  <c r="C88" i="21"/>
  <c r="B85" i="21"/>
  <c r="F81" i="21"/>
  <c r="E78" i="21"/>
  <c r="D75" i="21"/>
  <c r="C72" i="21"/>
  <c r="B69" i="21"/>
  <c r="F65" i="21"/>
  <c r="E62" i="21"/>
  <c r="C131" i="27"/>
  <c r="B151" i="26"/>
  <c r="C35" i="26"/>
  <c r="D126" i="25"/>
  <c r="C75" i="25"/>
  <c r="C167" i="26"/>
  <c r="D101" i="26"/>
  <c r="C50" i="26"/>
  <c r="C24" i="26"/>
  <c r="C170" i="25"/>
  <c r="D157" i="25"/>
  <c r="E144" i="25"/>
  <c r="F131" i="25"/>
  <c r="B119" i="25"/>
  <c r="D103" i="25"/>
  <c r="F77" i="25"/>
  <c r="E52" i="25"/>
  <c r="E26" i="25"/>
  <c r="E13" i="25"/>
  <c r="F161" i="24"/>
  <c r="B149" i="24"/>
  <c r="C136" i="24"/>
  <c r="D123" i="24"/>
  <c r="B117" i="24"/>
  <c r="E110" i="24"/>
  <c r="C104" i="24"/>
  <c r="F97" i="24"/>
  <c r="D91" i="24"/>
  <c r="B85" i="24"/>
  <c r="E78" i="24"/>
  <c r="C72" i="24"/>
  <c r="F65" i="24"/>
  <c r="D59" i="24"/>
  <c r="B53" i="24"/>
  <c r="E46" i="24"/>
  <c r="C40" i="24"/>
  <c r="F33" i="24"/>
  <c r="D29" i="24"/>
  <c r="B25" i="24"/>
  <c r="B21" i="24"/>
  <c r="E16" i="24"/>
  <c r="B107" i="25"/>
  <c r="B99" i="25"/>
  <c r="E90" i="25"/>
  <c r="E82" i="25"/>
  <c r="F75" i="25"/>
  <c r="D69" i="25"/>
  <c r="B63" i="25"/>
  <c r="C56" i="25"/>
  <c r="E50" i="25"/>
  <c r="F43" i="25"/>
  <c r="D37" i="25"/>
  <c r="B31" i="25"/>
  <c r="B26" i="25"/>
  <c r="F22" i="25"/>
  <c r="E19" i="25"/>
  <c r="D16" i="25"/>
  <c r="D13" i="25"/>
  <c r="C171" i="24"/>
  <c r="B168" i="24"/>
  <c r="F164" i="24"/>
  <c r="E161" i="24"/>
  <c r="D158" i="24"/>
  <c r="C155" i="24"/>
  <c r="B152" i="24"/>
  <c r="F148" i="24"/>
  <c r="E145" i="24"/>
  <c r="D142" i="24"/>
  <c r="C139" i="24"/>
  <c r="B136" i="24"/>
  <c r="F132" i="24"/>
  <c r="E129" i="24"/>
  <c r="D126" i="24"/>
  <c r="C123" i="24"/>
  <c r="B120" i="24"/>
  <c r="F116" i="24"/>
  <c r="E113" i="24"/>
  <c r="D110" i="24"/>
  <c r="C107" i="24"/>
  <c r="B104" i="24"/>
  <c r="F100" i="24"/>
  <c r="E97" i="24"/>
  <c r="D94" i="24"/>
  <c r="C91" i="24"/>
  <c r="B88" i="24"/>
  <c r="F84" i="24"/>
  <c r="E81" i="24"/>
  <c r="D78" i="24"/>
  <c r="C75" i="24"/>
  <c r="B72" i="24"/>
  <c r="F68" i="24"/>
  <c r="E65" i="24"/>
  <c r="D62" i="24"/>
  <c r="C59" i="24"/>
  <c r="B56" i="24"/>
  <c r="F52" i="24"/>
  <c r="E49" i="24"/>
  <c r="D46" i="24"/>
  <c r="C43" i="24"/>
  <c r="B40" i="24"/>
  <c r="F36" i="24"/>
  <c r="E33" i="24"/>
  <c r="D30" i="24"/>
  <c r="C27" i="24"/>
  <c r="B24" i="24"/>
  <c r="F20" i="24"/>
  <c r="E17" i="24"/>
  <c r="D14" i="24"/>
  <c r="D172" i="23"/>
  <c r="C169" i="23"/>
  <c r="B166" i="23"/>
  <c r="F162" i="23"/>
  <c r="E159" i="23"/>
  <c r="D156" i="23"/>
  <c r="C153" i="23"/>
  <c r="B150" i="23"/>
  <c r="F146" i="23"/>
  <c r="E143" i="23"/>
  <c r="D140" i="23"/>
  <c r="C137" i="23"/>
  <c r="B134" i="23"/>
  <c r="F130" i="23"/>
  <c r="E127" i="23"/>
  <c r="D124" i="23"/>
  <c r="C121" i="23"/>
  <c r="B118" i="23"/>
  <c r="F114" i="23"/>
  <c r="E111" i="23"/>
  <c r="D108" i="23"/>
  <c r="C105" i="23"/>
  <c r="E172" i="23"/>
  <c r="F165" i="23"/>
  <c r="D159" i="23"/>
  <c r="B153" i="23"/>
  <c r="C146" i="23"/>
  <c r="E140" i="23"/>
  <c r="F133" i="23"/>
  <c r="D127" i="23"/>
  <c r="B121" i="23"/>
  <c r="C114" i="23"/>
  <c r="E108" i="23"/>
  <c r="C102" i="23"/>
  <c r="B99" i="23"/>
  <c r="F95" i="23"/>
  <c r="E92" i="23"/>
  <c r="D89" i="23"/>
  <c r="C86" i="23"/>
  <c r="B83" i="23"/>
  <c r="F79" i="23"/>
  <c r="E76" i="23"/>
  <c r="D73" i="23"/>
  <c r="C70" i="23"/>
  <c r="B67" i="23"/>
  <c r="F63" i="23"/>
  <c r="E60" i="23"/>
  <c r="D57" i="23"/>
  <c r="C54" i="23"/>
  <c r="B51" i="23"/>
  <c r="F47" i="23"/>
  <c r="E44" i="23"/>
  <c r="D41" i="23"/>
  <c r="C38" i="23"/>
  <c r="B35" i="23"/>
  <c r="F31" i="23"/>
  <c r="E28" i="23"/>
  <c r="D25" i="23"/>
  <c r="C22" i="23"/>
  <c r="B19" i="23"/>
  <c r="F15" i="23"/>
  <c r="D173" i="22"/>
  <c r="C170" i="22"/>
  <c r="B167" i="22"/>
  <c r="F163" i="22"/>
  <c r="E160" i="22"/>
  <c r="D157" i="22"/>
  <c r="C154" i="22"/>
  <c r="B151" i="22"/>
  <c r="F147" i="22"/>
  <c r="E144" i="22"/>
  <c r="D141" i="22"/>
  <c r="C138" i="22"/>
  <c r="B135" i="22"/>
  <c r="F131" i="22"/>
  <c r="E128" i="22"/>
  <c r="D125" i="22"/>
  <c r="C122" i="22"/>
  <c r="B119" i="22"/>
  <c r="F115" i="22"/>
  <c r="E112" i="22"/>
  <c r="D109" i="22"/>
  <c r="C106" i="22"/>
  <c r="B103" i="22"/>
  <c r="F99" i="22"/>
  <c r="E96" i="22"/>
  <c r="D93" i="22"/>
  <c r="C90" i="22"/>
  <c r="B87" i="22"/>
  <c r="F83" i="22"/>
  <c r="E80" i="22"/>
  <c r="D77" i="22"/>
  <c r="C74" i="22"/>
  <c r="B71" i="22"/>
  <c r="F67" i="22"/>
  <c r="E64" i="22"/>
  <c r="D61" i="22"/>
  <c r="C58" i="22"/>
  <c r="B55" i="22"/>
  <c r="F51" i="22"/>
  <c r="E48" i="22"/>
  <c r="D45" i="22"/>
  <c r="C42" i="22"/>
  <c r="B39" i="22"/>
  <c r="F35" i="22"/>
  <c r="E32" i="22"/>
  <c r="D29" i="22"/>
  <c r="C26" i="22"/>
  <c r="B23" i="22"/>
  <c r="F19" i="22"/>
  <c r="E16" i="22"/>
  <c r="C13" i="22"/>
  <c r="B171" i="21"/>
  <c r="F167" i="21"/>
  <c r="E164" i="21"/>
  <c r="D161" i="21"/>
  <c r="C158" i="21"/>
  <c r="B155" i="21"/>
  <c r="F151" i="21"/>
  <c r="E148" i="21"/>
  <c r="D145" i="21"/>
  <c r="C142" i="21"/>
  <c r="B139" i="21"/>
  <c r="F135" i="21"/>
  <c r="E132" i="21"/>
  <c r="D129" i="21"/>
  <c r="C126" i="21"/>
  <c r="B123" i="21"/>
  <c r="F119" i="21"/>
  <c r="E116" i="21"/>
  <c r="D113" i="21"/>
  <c r="C110" i="21"/>
  <c r="B107" i="21"/>
  <c r="F103" i="21"/>
  <c r="E100" i="21"/>
  <c r="D97" i="21"/>
  <c r="C94" i="21"/>
  <c r="B91" i="21"/>
  <c r="F87" i="21"/>
  <c r="E84" i="21"/>
  <c r="D81" i="21"/>
  <c r="C78" i="21"/>
  <c r="B75" i="21"/>
  <c r="F71" i="21"/>
  <c r="E68" i="21"/>
  <c r="D65" i="21"/>
  <c r="C62" i="21"/>
  <c r="D36" i="27"/>
  <c r="D170" i="26"/>
  <c r="B24" i="26"/>
  <c r="F120" i="25"/>
  <c r="E69" i="25"/>
  <c r="D156" i="26"/>
  <c r="F95" i="26"/>
  <c r="B47" i="26"/>
  <c r="E22" i="26"/>
  <c r="B169" i="25"/>
  <c r="C156" i="25"/>
  <c r="D143" i="25"/>
  <c r="E130" i="25"/>
  <c r="F117" i="25"/>
  <c r="B101" i="25"/>
  <c r="D75" i="25"/>
  <c r="F49" i="25"/>
  <c r="D25" i="25"/>
  <c r="D173" i="24"/>
  <c r="E160" i="24"/>
  <c r="F147" i="24"/>
  <c r="B135" i="24"/>
  <c r="E122" i="24"/>
  <c r="C116" i="24"/>
  <c r="F109" i="24"/>
  <c r="D103" i="24"/>
  <c r="B97" i="24"/>
  <c r="E90" i="24"/>
  <c r="C84" i="24"/>
  <c r="F77" i="24"/>
  <c r="D71" i="24"/>
  <c r="B65" i="24"/>
  <c r="E58" i="24"/>
  <c r="C52" i="24"/>
  <c r="F45" i="24"/>
  <c r="D39" i="24"/>
  <c r="B33" i="24"/>
  <c r="B29" i="24"/>
  <c r="E24" i="24"/>
  <c r="C20" i="24"/>
  <c r="C16" i="24"/>
  <c r="E106" i="25"/>
  <c r="D97" i="25"/>
  <c r="D89" i="25"/>
  <c r="D81" i="25"/>
  <c r="B75" i="25"/>
  <c r="C68" i="25"/>
  <c r="E62" i="25"/>
  <c r="F55" i="25"/>
  <c r="D49" i="25"/>
  <c r="B43" i="25"/>
  <c r="C36" i="25"/>
  <c r="E30" i="25"/>
  <c r="E25" i="25"/>
  <c r="D22" i="25"/>
  <c r="C19" i="25"/>
  <c r="B16" i="25"/>
  <c r="B13" i="25"/>
  <c r="F170" i="24"/>
  <c r="E167" i="24"/>
  <c r="D164" i="24"/>
  <c r="C161" i="24"/>
  <c r="B158" i="24"/>
  <c r="F154" i="24"/>
  <c r="E151" i="24"/>
  <c r="D148" i="24"/>
  <c r="C145" i="24"/>
  <c r="B142" i="24"/>
  <c r="F138" i="24"/>
  <c r="E135" i="24"/>
  <c r="D132" i="24"/>
  <c r="C129" i="24"/>
  <c r="B126" i="24"/>
  <c r="F122" i="24"/>
  <c r="E119" i="24"/>
  <c r="D116" i="24"/>
  <c r="C113" i="24"/>
  <c r="B110" i="24"/>
  <c r="F106" i="24"/>
  <c r="E103" i="24"/>
  <c r="D100" i="24"/>
  <c r="C97" i="24"/>
  <c r="B94" i="24"/>
  <c r="F90" i="24"/>
  <c r="E87" i="24"/>
  <c r="D84" i="24"/>
  <c r="C81" i="24"/>
  <c r="B78" i="24"/>
  <c r="F74" i="24"/>
  <c r="E71" i="24"/>
  <c r="D68" i="24"/>
  <c r="C65" i="24"/>
  <c r="B62" i="24"/>
  <c r="F58" i="24"/>
  <c r="E55" i="24"/>
  <c r="D52" i="24"/>
  <c r="C49" i="24"/>
  <c r="B46" i="24"/>
  <c r="F42" i="24"/>
  <c r="E39" i="24"/>
  <c r="D36" i="24"/>
  <c r="C33" i="24"/>
  <c r="B30" i="24"/>
  <c r="F26" i="24"/>
  <c r="E23" i="24"/>
  <c r="D20" i="24"/>
  <c r="C17" i="24"/>
  <c r="B14" i="24"/>
  <c r="B172" i="23"/>
  <c r="F168" i="23"/>
  <c r="E165" i="23"/>
  <c r="D162" i="23"/>
  <c r="C159" i="23"/>
  <c r="B156" i="23"/>
  <c r="F152" i="23"/>
  <c r="E149" i="23"/>
  <c r="D146" i="23"/>
  <c r="C143" i="23"/>
  <c r="B140" i="23"/>
  <c r="F136" i="23"/>
  <c r="E133" i="23"/>
  <c r="D130" i="23"/>
  <c r="C127" i="23"/>
  <c r="B124" i="23"/>
  <c r="F120" i="23"/>
  <c r="E117" i="23"/>
  <c r="D114" i="23"/>
  <c r="C111" i="23"/>
  <c r="B108" i="23"/>
  <c r="F104" i="23"/>
  <c r="D171" i="23"/>
  <c r="B165" i="23"/>
  <c r="C158" i="23"/>
  <c r="E152" i="23"/>
  <c r="F145" i="23"/>
  <c r="D139" i="23"/>
  <c r="B133" i="23"/>
  <c r="C126" i="23"/>
  <c r="E120" i="23"/>
  <c r="F113" i="23"/>
  <c r="D107" i="23"/>
  <c r="F101" i="23"/>
  <c r="E98" i="23"/>
  <c r="D95" i="23"/>
  <c r="C92" i="23"/>
  <c r="B89" i="23"/>
  <c r="F85" i="23"/>
  <c r="E82" i="23"/>
  <c r="D79" i="23"/>
  <c r="C76" i="23"/>
  <c r="B73" i="23"/>
  <c r="F69" i="23"/>
  <c r="E66" i="23"/>
  <c r="D63" i="23"/>
  <c r="C60" i="23"/>
  <c r="B57" i="23"/>
  <c r="F53" i="23"/>
  <c r="E50" i="23"/>
  <c r="D47" i="23"/>
  <c r="C44" i="23"/>
  <c r="B41" i="23"/>
  <c r="F37" i="23"/>
  <c r="E34" i="23"/>
  <c r="D31" i="23"/>
  <c r="C28" i="23"/>
  <c r="B25" i="23"/>
  <c r="F21" i="23"/>
  <c r="E18" i="23"/>
  <c r="D15" i="23"/>
  <c r="B173" i="22"/>
  <c r="F169" i="22"/>
  <c r="E166" i="22"/>
  <c r="D163" i="22"/>
  <c r="C160" i="22"/>
  <c r="B157" i="22"/>
  <c r="F153" i="22"/>
  <c r="E150" i="22"/>
  <c r="D147" i="22"/>
  <c r="C144" i="22"/>
  <c r="B141" i="22"/>
  <c r="F137" i="22"/>
  <c r="E134" i="22"/>
  <c r="D131" i="22"/>
  <c r="C128" i="22"/>
  <c r="B125" i="22"/>
  <c r="F121" i="22"/>
  <c r="E118" i="22"/>
  <c r="D115" i="22"/>
  <c r="C112" i="22"/>
  <c r="B109" i="22"/>
  <c r="F105" i="22"/>
  <c r="E102" i="22"/>
  <c r="D99" i="22"/>
  <c r="C96" i="22"/>
  <c r="B93" i="22"/>
  <c r="F89" i="22"/>
  <c r="E86" i="22"/>
  <c r="D83" i="22"/>
  <c r="C80" i="22"/>
  <c r="B77" i="22"/>
  <c r="F73" i="22"/>
  <c r="E70" i="22"/>
  <c r="D67" i="22"/>
  <c r="C64" i="22"/>
  <c r="B61" i="22"/>
  <c r="F57" i="22"/>
  <c r="E54" i="22"/>
  <c r="D51" i="22"/>
  <c r="C48" i="22"/>
  <c r="B45" i="22"/>
  <c r="F41" i="22"/>
  <c r="E38" i="22"/>
  <c r="D35" i="22"/>
  <c r="C32" i="22"/>
  <c r="B29" i="22"/>
  <c r="F25" i="22"/>
  <c r="E22" i="22"/>
  <c r="D19" i="22"/>
  <c r="C16" i="22"/>
  <c r="F173" i="21"/>
  <c r="E170" i="21"/>
  <c r="D167" i="21"/>
  <c r="C164" i="21"/>
  <c r="B161" i="21"/>
  <c r="F157" i="21"/>
  <c r="E154" i="21"/>
  <c r="D151" i="21"/>
  <c r="C148" i="21"/>
  <c r="B145" i="21"/>
  <c r="F141" i="21"/>
  <c r="E138" i="21"/>
  <c r="D135" i="21"/>
  <c r="C132" i="21"/>
  <c r="B129" i="21"/>
  <c r="F125" i="21"/>
  <c r="E122" i="21"/>
  <c r="D119" i="21"/>
  <c r="C116" i="21"/>
  <c r="B113" i="21"/>
  <c r="F109" i="21"/>
  <c r="E106" i="21"/>
  <c r="D103" i="21"/>
  <c r="C100" i="21"/>
  <c r="B97" i="21"/>
  <c r="F93" i="21"/>
  <c r="E90" i="21"/>
  <c r="D87" i="21"/>
  <c r="C84" i="21"/>
  <c r="B81" i="21"/>
  <c r="F77" i="21"/>
  <c r="E74" i="21"/>
  <c r="D71" i="21"/>
  <c r="C68" i="21"/>
  <c r="B65" i="21"/>
  <c r="F61" i="21"/>
  <c r="B93" i="27"/>
  <c r="E119" i="26"/>
  <c r="E159" i="25"/>
  <c r="B108" i="25"/>
  <c r="F56" i="25"/>
  <c r="C134" i="26"/>
  <c r="B83" i="26"/>
  <c r="E40" i="26"/>
  <c r="C18" i="26"/>
  <c r="F165" i="25"/>
  <c r="B153" i="25"/>
  <c r="C140" i="25"/>
  <c r="D127" i="25"/>
  <c r="E114" i="25"/>
  <c r="C94" i="25"/>
  <c r="B69" i="25"/>
  <c r="D43" i="25"/>
  <c r="C22" i="25"/>
  <c r="C170" i="24"/>
  <c r="D157" i="24"/>
  <c r="E144" i="24"/>
  <c r="F131" i="24"/>
  <c r="B121" i="24"/>
  <c r="E114" i="24"/>
  <c r="C108" i="24"/>
  <c r="F101" i="24"/>
  <c r="D95" i="24"/>
  <c r="B89" i="24"/>
  <c r="E82" i="24"/>
  <c r="C76" i="24"/>
  <c r="F69" i="24"/>
  <c r="D63" i="24"/>
  <c r="B57" i="24"/>
  <c r="E50" i="24"/>
  <c r="C44" i="24"/>
  <c r="F37" i="24"/>
  <c r="C32" i="24"/>
  <c r="F27" i="24"/>
  <c r="D23" i="24"/>
  <c r="D19" i="24"/>
  <c r="B15" i="24"/>
  <c r="F103" i="25"/>
  <c r="F95" i="25"/>
  <c r="B87" i="25"/>
  <c r="F79" i="25"/>
  <c r="D73" i="25"/>
  <c r="B67" i="25"/>
  <c r="C60" i="25"/>
  <c r="E54" i="25"/>
  <c r="F47" i="25"/>
  <c r="D41" i="25"/>
  <c r="B35" i="25"/>
  <c r="C28" i="25"/>
  <c r="F24" i="25"/>
  <c r="E21" i="25"/>
  <c r="D18" i="25"/>
  <c r="C15" i="25"/>
  <c r="C173" i="24"/>
  <c r="B170" i="24"/>
  <c r="F166" i="24"/>
  <c r="E163" i="24"/>
  <c r="D160" i="24"/>
  <c r="C157" i="24"/>
  <c r="B154" i="24"/>
  <c r="F150" i="24"/>
  <c r="E147" i="24"/>
  <c r="D144" i="24"/>
  <c r="C141" i="24"/>
  <c r="B138" i="24"/>
  <c r="F134" i="24"/>
  <c r="E131" i="24"/>
  <c r="D128" i="24"/>
  <c r="C125" i="24"/>
  <c r="B122" i="24"/>
  <c r="F118" i="24"/>
  <c r="E115" i="24"/>
  <c r="D112" i="24"/>
  <c r="C109" i="24"/>
  <c r="B106" i="24"/>
  <c r="F102" i="24"/>
  <c r="E99" i="24"/>
  <c r="D96" i="24"/>
  <c r="C93" i="24"/>
  <c r="B90" i="24"/>
  <c r="F86" i="24"/>
  <c r="E83" i="24"/>
  <c r="D80" i="24"/>
  <c r="C77" i="24"/>
  <c r="B74" i="24"/>
  <c r="F70" i="24"/>
  <c r="E67" i="24"/>
  <c r="D64" i="24"/>
  <c r="C61" i="24"/>
  <c r="B58" i="24"/>
  <c r="F54" i="24"/>
  <c r="E51" i="24"/>
  <c r="D48" i="24"/>
  <c r="C45" i="24"/>
  <c r="B42" i="24"/>
  <c r="F38" i="24"/>
  <c r="E35" i="24"/>
  <c r="D32" i="24"/>
  <c r="C29" i="24"/>
  <c r="B26" i="24"/>
  <c r="F22" i="24"/>
  <c r="E19" i="24"/>
  <c r="D16" i="24"/>
  <c r="D13" i="24"/>
  <c r="C171" i="23"/>
  <c r="B168" i="23"/>
  <c r="F164" i="23"/>
  <c r="E161" i="23"/>
  <c r="D158" i="23"/>
  <c r="C155" i="23"/>
  <c r="B152" i="23"/>
  <c r="F148" i="23"/>
  <c r="E145" i="23"/>
  <c r="D142" i="23"/>
  <c r="C139" i="23"/>
  <c r="B136" i="23"/>
  <c r="F132" i="23"/>
  <c r="E129" i="23"/>
  <c r="D126" i="23"/>
  <c r="C123" i="23"/>
  <c r="B120" i="23"/>
  <c r="F116" i="23"/>
  <c r="E113" i="23"/>
  <c r="D110" i="23"/>
  <c r="C107" i="23"/>
  <c r="B104" i="23"/>
  <c r="F169" i="23"/>
  <c r="D163" i="23"/>
  <c r="B157" i="23"/>
  <c r="C150" i="23"/>
  <c r="E144" i="23"/>
  <c r="F137" i="23"/>
  <c r="D131" i="23"/>
  <c r="B125" i="23"/>
  <c r="C118" i="23"/>
  <c r="E112" i="23"/>
  <c r="F105" i="23"/>
  <c r="B101" i="23"/>
  <c r="F97" i="23"/>
  <c r="E94" i="23"/>
  <c r="D91" i="23"/>
  <c r="C88" i="23"/>
  <c r="B85" i="23"/>
  <c r="F81" i="23"/>
  <c r="E78" i="23"/>
  <c r="D75" i="23"/>
  <c r="C72" i="23"/>
  <c r="B69" i="23"/>
  <c r="F65" i="23"/>
  <c r="E62" i="23"/>
  <c r="D59" i="23"/>
  <c r="C56" i="23"/>
  <c r="B53" i="23"/>
  <c r="F49" i="23"/>
  <c r="E46" i="23"/>
  <c r="D43" i="23"/>
  <c r="C40" i="23"/>
  <c r="B37" i="23"/>
  <c r="F33" i="23"/>
  <c r="E30" i="23"/>
  <c r="D27" i="23"/>
  <c r="C24" i="23"/>
  <c r="B21" i="23"/>
  <c r="F17" i="23"/>
  <c r="E14" i="23"/>
  <c r="C172" i="22"/>
  <c r="B169" i="22"/>
  <c r="F165" i="22"/>
  <c r="E162" i="22"/>
  <c r="D159" i="22"/>
  <c r="C156" i="22"/>
  <c r="B153" i="22"/>
  <c r="F149" i="22"/>
  <c r="E146" i="22"/>
  <c r="D143" i="22"/>
  <c r="C140" i="22"/>
  <c r="B137" i="22"/>
  <c r="F133" i="22"/>
  <c r="E130" i="22"/>
  <c r="D127" i="22"/>
  <c r="C124" i="22"/>
  <c r="B121" i="22"/>
  <c r="F117" i="22"/>
  <c r="E114" i="22"/>
  <c r="D111" i="22"/>
  <c r="C108" i="22"/>
  <c r="B105" i="22"/>
  <c r="F101" i="22"/>
  <c r="E98" i="22"/>
  <c r="D95" i="22"/>
  <c r="C92" i="22"/>
  <c r="B89" i="22"/>
  <c r="F85" i="22"/>
  <c r="E82" i="22"/>
  <c r="D79" i="22"/>
  <c r="C76" i="22"/>
  <c r="B73" i="22"/>
  <c r="F69" i="22"/>
  <c r="E66" i="22"/>
  <c r="D63" i="22"/>
  <c r="C60" i="22"/>
  <c r="B57" i="22"/>
  <c r="F53" i="22"/>
  <c r="E50" i="22"/>
  <c r="D47" i="22"/>
  <c r="C44" i="22"/>
  <c r="B41" i="22"/>
  <c r="F37" i="22"/>
  <c r="E34" i="22"/>
  <c r="D31" i="22"/>
  <c r="C28" i="22"/>
  <c r="B25" i="22"/>
  <c r="F21" i="22"/>
  <c r="E18" i="22"/>
  <c r="D15" i="22"/>
  <c r="B173" i="21"/>
  <c r="F169" i="21"/>
  <c r="E166" i="21"/>
  <c r="D163" i="21"/>
  <c r="C160" i="21"/>
  <c r="B157" i="21"/>
  <c r="F153" i="21"/>
  <c r="E150" i="21"/>
  <c r="D147" i="21"/>
  <c r="C144" i="21"/>
  <c r="B141" i="21"/>
  <c r="F137" i="21"/>
  <c r="E134" i="21"/>
  <c r="D131" i="21"/>
  <c r="C128" i="21"/>
  <c r="B125" i="21"/>
  <c r="F121" i="21"/>
  <c r="E118" i="21"/>
  <c r="D115" i="21"/>
  <c r="C112" i="21"/>
  <c r="B109" i="21"/>
  <c r="F105" i="21"/>
  <c r="E102" i="21"/>
  <c r="D99" i="21"/>
  <c r="C96" i="21"/>
  <c r="B93" i="21"/>
  <c r="F89" i="21"/>
  <c r="E86" i="21"/>
  <c r="D83" i="21"/>
  <c r="C80" i="21"/>
  <c r="B77" i="21"/>
  <c r="F73" i="21"/>
  <c r="E70" i="21"/>
  <c r="D67" i="21"/>
  <c r="C64" i="21"/>
  <c r="B61" i="21"/>
  <c r="C64" i="27"/>
  <c r="D100" i="26"/>
  <c r="B152" i="25"/>
  <c r="F100" i="25"/>
  <c r="E49" i="25"/>
  <c r="B127" i="26"/>
  <c r="F75" i="26"/>
  <c r="E36" i="26"/>
  <c r="F15" i="26"/>
  <c r="F163" i="25"/>
  <c r="B151" i="25"/>
  <c r="C138" i="25"/>
  <c r="D125" i="25"/>
  <c r="E112" i="25"/>
  <c r="C90" i="25"/>
  <c r="B65" i="25"/>
  <c r="D39" i="25"/>
  <c r="C20" i="25"/>
  <c r="C168" i="24"/>
  <c r="D155" i="24"/>
  <c r="E142" i="24"/>
  <c r="F129" i="24"/>
  <c r="C120" i="24"/>
  <c r="F113" i="24"/>
  <c r="D107" i="24"/>
  <c r="B101" i="24"/>
  <c r="E94" i="24"/>
  <c r="C88" i="24"/>
  <c r="F81" i="24"/>
  <c r="D75" i="24"/>
  <c r="B69" i="24"/>
  <c r="E62" i="24"/>
  <c r="C56" i="24"/>
  <c r="F49" i="24"/>
  <c r="D43" i="24"/>
  <c r="B37" i="24"/>
  <c r="D31" i="24"/>
  <c r="D27" i="24"/>
  <c r="B23" i="24"/>
  <c r="E18" i="24"/>
  <c r="E14" i="24"/>
  <c r="B103" i="25"/>
  <c r="E94" i="25"/>
  <c r="E86" i="25"/>
  <c r="B79" i="25"/>
  <c r="C72" i="25"/>
  <c r="E66" i="25"/>
  <c r="F59" i="25"/>
  <c r="D53" i="25"/>
  <c r="B47" i="25"/>
  <c r="C40" i="25"/>
  <c r="E34" i="25"/>
  <c r="F27" i="25"/>
  <c r="D24" i="25"/>
  <c r="C21" i="25"/>
  <c r="B18" i="25"/>
  <c r="F14" i="25"/>
  <c r="F172" i="24"/>
  <c r="E169" i="24"/>
  <c r="D166" i="24"/>
  <c r="C163" i="24"/>
  <c r="B160" i="24"/>
  <c r="F156" i="24"/>
  <c r="E153" i="24"/>
  <c r="D150" i="24"/>
  <c r="C147" i="24"/>
  <c r="B144" i="24"/>
  <c r="F140" i="24"/>
  <c r="E137" i="24"/>
  <c r="D134" i="24"/>
  <c r="C131" i="24"/>
  <c r="B128" i="24"/>
  <c r="F124" i="24"/>
  <c r="E121" i="24"/>
  <c r="D118" i="24"/>
  <c r="C115" i="24"/>
  <c r="B112" i="24"/>
  <c r="F108" i="24"/>
  <c r="E105" i="24"/>
  <c r="D102" i="24"/>
  <c r="C99" i="24"/>
  <c r="B96" i="24"/>
  <c r="F92" i="24"/>
  <c r="E89" i="24"/>
  <c r="D86" i="24"/>
  <c r="C83" i="24"/>
  <c r="B80" i="24"/>
  <c r="F76" i="24"/>
  <c r="E73" i="24"/>
  <c r="D70" i="24"/>
  <c r="C67" i="24"/>
  <c r="B64" i="24"/>
  <c r="F60" i="24"/>
  <c r="E57" i="24"/>
  <c r="D54" i="24"/>
  <c r="C51" i="24"/>
  <c r="B48" i="24"/>
  <c r="F44" i="24"/>
  <c r="E41" i="24"/>
  <c r="D38" i="24"/>
  <c r="C35" i="24"/>
  <c r="B32" i="24"/>
  <c r="F28" i="24"/>
  <c r="E25" i="24"/>
  <c r="D22" i="24"/>
  <c r="C19" i="24"/>
  <c r="B16" i="24"/>
  <c r="B13" i="24"/>
  <c r="F170" i="23"/>
  <c r="E167" i="23"/>
  <c r="D164" i="23"/>
  <c r="C161" i="23"/>
  <c r="B158" i="23"/>
  <c r="F154" i="23"/>
  <c r="E151" i="23"/>
  <c r="D148" i="23"/>
  <c r="C145" i="23"/>
  <c r="B142" i="23"/>
  <c r="F138" i="23"/>
  <c r="E135" i="23"/>
  <c r="D132" i="23"/>
  <c r="C129" i="23"/>
  <c r="B126" i="23"/>
  <c r="F122" i="23"/>
  <c r="E119" i="23"/>
  <c r="D116" i="23"/>
  <c r="C113" i="23"/>
  <c r="B110" i="23"/>
  <c r="F106" i="23"/>
  <c r="E103" i="23"/>
  <c r="B169" i="23"/>
  <c r="C162" i="23"/>
  <c r="E156" i="23"/>
  <c r="F149" i="23"/>
  <c r="D143" i="23"/>
  <c r="B137" i="23"/>
  <c r="C130" i="23"/>
  <c r="E124" i="23"/>
  <c r="F117" i="23"/>
  <c r="D111" i="23"/>
  <c r="B105" i="23"/>
  <c r="E100" i="23"/>
  <c r="D97" i="23"/>
  <c r="C94" i="23"/>
  <c r="B91" i="23"/>
  <c r="F87" i="23"/>
  <c r="E84" i="23"/>
  <c r="D81" i="23"/>
  <c r="C78" i="23"/>
  <c r="B75" i="23"/>
  <c r="F71" i="23"/>
  <c r="E68" i="23"/>
  <c r="D65" i="23"/>
  <c r="C62" i="23"/>
  <c r="B59" i="23"/>
  <c r="F55" i="23"/>
  <c r="E52" i="23"/>
  <c r="D49" i="23"/>
  <c r="C46" i="23"/>
  <c r="B43" i="23"/>
  <c r="F39" i="23"/>
  <c r="E36" i="23"/>
  <c r="D33" i="23"/>
  <c r="C30" i="23"/>
  <c r="B27" i="23"/>
  <c r="F23" i="23"/>
  <c r="E20" i="23"/>
  <c r="D17" i="23"/>
  <c r="C14" i="23"/>
  <c r="F171" i="22"/>
  <c r="E168" i="22"/>
  <c r="D165" i="22"/>
  <c r="C162" i="22"/>
  <c r="B159" i="22"/>
  <c r="F155" i="22"/>
  <c r="E152" i="22"/>
  <c r="D149" i="22"/>
  <c r="C146" i="22"/>
  <c r="B143" i="22"/>
  <c r="F139" i="22"/>
  <c r="E136" i="22"/>
  <c r="D133" i="22"/>
  <c r="C130" i="22"/>
  <c r="B127" i="22"/>
  <c r="F123" i="22"/>
  <c r="E120" i="22"/>
  <c r="D117" i="22"/>
  <c r="C114" i="22"/>
  <c r="B111" i="22"/>
  <c r="F107" i="22"/>
  <c r="E104" i="22"/>
  <c r="D101" i="22"/>
  <c r="C98" i="22"/>
  <c r="B95" i="22"/>
  <c r="F91" i="22"/>
  <c r="E88" i="22"/>
  <c r="D85" i="22"/>
  <c r="C82" i="22"/>
  <c r="B79" i="22"/>
  <c r="F75" i="22"/>
  <c r="E72" i="22"/>
  <c r="D69" i="22"/>
  <c r="C66" i="22"/>
  <c r="B63" i="22"/>
  <c r="F59" i="22"/>
  <c r="E56" i="22"/>
  <c r="D53" i="22"/>
  <c r="C50" i="22"/>
  <c r="B47" i="22"/>
  <c r="F43" i="22"/>
  <c r="E40" i="22"/>
  <c r="D37" i="22"/>
  <c r="C34" i="22"/>
  <c r="B31" i="22"/>
  <c r="F27" i="22"/>
  <c r="E24" i="22"/>
  <c r="D21" i="22"/>
  <c r="C18" i="22"/>
  <c r="B15" i="22"/>
  <c r="E172" i="21"/>
  <c r="D169" i="21"/>
  <c r="C166" i="21"/>
  <c r="B163" i="21"/>
  <c r="F159" i="21"/>
  <c r="E156" i="21"/>
  <c r="D153" i="21"/>
  <c r="C150" i="21"/>
  <c r="B147" i="21"/>
  <c r="F143" i="21"/>
  <c r="E140" i="21"/>
  <c r="D137" i="21"/>
  <c r="C134" i="21"/>
  <c r="B131" i="21"/>
  <c r="F127" i="21"/>
  <c r="E124" i="21"/>
  <c r="D121" i="21"/>
  <c r="C118" i="21"/>
  <c r="B115" i="21"/>
  <c r="F111" i="21"/>
  <c r="E108" i="21"/>
  <c r="D105" i="21"/>
  <c r="C102" i="21"/>
  <c r="B99" i="21"/>
  <c r="F95" i="21"/>
  <c r="E92" i="21"/>
  <c r="D89" i="21"/>
  <c r="C86" i="21"/>
  <c r="B83" i="21"/>
  <c r="F79" i="21"/>
  <c r="E76" i="21"/>
  <c r="D73" i="21"/>
  <c r="C70" i="21"/>
  <c r="B67" i="21"/>
  <c r="F63" i="21"/>
  <c r="E60" i="21"/>
  <c r="B43" i="27"/>
  <c r="B86" i="26"/>
  <c r="D146" i="25"/>
  <c r="C95" i="25"/>
  <c r="B44" i="25"/>
  <c r="D121" i="26"/>
  <c r="C70" i="26"/>
  <c r="C34" i="26"/>
  <c r="E14" i="26"/>
  <c r="E162" i="25"/>
  <c r="F149" i="25"/>
  <c r="B137" i="25"/>
  <c r="C124" i="25"/>
  <c r="D111" i="25"/>
  <c r="E88" i="25"/>
  <c r="C62" i="25"/>
  <c r="B37" i="25"/>
  <c r="B19" i="25"/>
  <c r="B167" i="24"/>
  <c r="C154" i="24"/>
  <c r="D141" i="24"/>
  <c r="E128" i="24"/>
  <c r="D119" i="24"/>
  <c r="B113" i="24"/>
  <c r="E106" i="24"/>
  <c r="C100" i="24"/>
  <c r="F93" i="24"/>
  <c r="D87" i="24"/>
  <c r="B81" i="24"/>
  <c r="E74" i="24"/>
  <c r="C68" i="24"/>
  <c r="F61" i="24"/>
  <c r="D55" i="24"/>
  <c r="B49" i="24"/>
  <c r="E42" i="24"/>
  <c r="C36" i="24"/>
  <c r="B31" i="24"/>
  <c r="E26" i="24"/>
  <c r="E22" i="24"/>
  <c r="C18" i="24"/>
  <c r="E13" i="24"/>
  <c r="E102" i="25"/>
  <c r="D93" i="25"/>
  <c r="C84" i="25"/>
  <c r="E78" i="25"/>
  <c r="F71" i="25"/>
  <c r="D65" i="25"/>
  <c r="B59" i="25"/>
  <c r="C52" i="25"/>
  <c r="E46" i="25"/>
  <c r="F39" i="25"/>
  <c r="D33" i="25"/>
  <c r="B27" i="25"/>
  <c r="B24" i="25"/>
  <c r="F20" i="25"/>
  <c r="E17" i="25"/>
  <c r="D14" i="25"/>
  <c r="D172" i="24"/>
  <c r="C169" i="24"/>
  <c r="B166" i="24"/>
  <c r="F162" i="24"/>
  <c r="E159" i="24"/>
  <c r="D156" i="24"/>
  <c r="C153" i="24"/>
  <c r="B150" i="24"/>
  <c r="F146" i="24"/>
  <c r="E143" i="24"/>
  <c r="D140" i="24"/>
  <c r="C137" i="24"/>
  <c r="B134" i="24"/>
  <c r="F130" i="24"/>
  <c r="E127" i="24"/>
  <c r="D124" i="24"/>
  <c r="C121" i="24"/>
  <c r="B118" i="24"/>
  <c r="F114" i="24"/>
  <c r="E111" i="24"/>
  <c r="D108" i="24"/>
  <c r="C105" i="24"/>
  <c r="B102" i="24"/>
  <c r="F98" i="24"/>
  <c r="E95" i="24"/>
  <c r="D92" i="24"/>
  <c r="C89" i="24"/>
  <c r="B86" i="24"/>
  <c r="F82" i="24"/>
  <c r="E79" i="24"/>
  <c r="D76" i="24"/>
  <c r="C73" i="24"/>
  <c r="B70" i="24"/>
  <c r="F66" i="24"/>
  <c r="E63" i="24"/>
  <c r="D60" i="24"/>
  <c r="C57" i="24"/>
  <c r="B54" i="24"/>
  <c r="F50" i="24"/>
  <c r="E47" i="24"/>
  <c r="D44" i="24"/>
  <c r="C41" i="24"/>
  <c r="B38" i="24"/>
  <c r="F34" i="24"/>
  <c r="E31" i="24"/>
  <c r="D28" i="24"/>
  <c r="C25" i="24"/>
  <c r="B22" i="24"/>
  <c r="F18" i="24"/>
  <c r="E15" i="24"/>
  <c r="E173" i="23"/>
  <c r="D170" i="23"/>
  <c r="C167" i="23"/>
  <c r="B164" i="23"/>
  <c r="F160" i="23"/>
  <c r="E157" i="23"/>
  <c r="D154" i="23"/>
  <c r="C151" i="23"/>
  <c r="B148" i="23"/>
  <c r="F144" i="23"/>
  <c r="E141" i="23"/>
  <c r="D138" i="23"/>
  <c r="C135" i="23"/>
  <c r="B132" i="23"/>
  <c r="F128" i="23"/>
  <c r="E125" i="23"/>
  <c r="D122" i="23"/>
  <c r="C119" i="23"/>
  <c r="B116" i="23"/>
  <c r="F112" i="23"/>
  <c r="E109" i="23"/>
  <c r="D106" i="23"/>
  <c r="C103" i="23"/>
  <c r="E168" i="23"/>
  <c r="F161" i="23"/>
  <c r="D155" i="23"/>
  <c r="B149" i="23"/>
  <c r="C142" i="23"/>
  <c r="E136" i="23"/>
  <c r="F129" i="23"/>
  <c r="D123" i="23"/>
  <c r="B117" i="23"/>
  <c r="C110" i="23"/>
  <c r="E104" i="23"/>
  <c r="C100" i="23"/>
  <c r="B97" i="23"/>
  <c r="F93" i="23"/>
  <c r="E90" i="23"/>
  <c r="D87" i="23"/>
  <c r="C84" i="23"/>
  <c r="B81" i="23"/>
  <c r="F77" i="23"/>
  <c r="E74" i="23"/>
  <c r="D71" i="23"/>
  <c r="C68" i="23"/>
  <c r="B65" i="23"/>
  <c r="F61" i="23"/>
  <c r="E58" i="23"/>
  <c r="D55" i="23"/>
  <c r="C52" i="23"/>
  <c r="B49" i="23"/>
  <c r="F45" i="23"/>
  <c r="E42" i="23"/>
  <c r="D39" i="23"/>
  <c r="C36" i="23"/>
  <c r="B33" i="23"/>
  <c r="F29" i="23"/>
  <c r="E26" i="23"/>
  <c r="D23" i="23"/>
  <c r="C20" i="23"/>
  <c r="B17" i="23"/>
  <c r="E13" i="23"/>
  <c r="D171" i="22"/>
  <c r="C168" i="22"/>
  <c r="B165" i="22"/>
  <c r="F161" i="22"/>
  <c r="E158" i="22"/>
  <c r="D155" i="22"/>
  <c r="C152" i="22"/>
  <c r="B149" i="22"/>
  <c r="F145" i="22"/>
  <c r="E142" i="22"/>
  <c r="D139" i="22"/>
  <c r="C136" i="22"/>
  <c r="B133" i="22"/>
  <c r="F129" i="22"/>
  <c r="E126" i="22"/>
  <c r="D123" i="22"/>
  <c r="C120" i="22"/>
  <c r="B117" i="22"/>
  <c r="F113" i="22"/>
  <c r="E110" i="22"/>
  <c r="D107" i="22"/>
  <c r="C104" i="22"/>
  <c r="B101" i="22"/>
  <c r="F97" i="22"/>
  <c r="E94" i="22"/>
  <c r="D91" i="22"/>
  <c r="C88" i="22"/>
  <c r="B85" i="22"/>
  <c r="F81" i="22"/>
  <c r="E78" i="22"/>
  <c r="D75" i="22"/>
  <c r="C72" i="22"/>
  <c r="B69" i="22"/>
  <c r="F65" i="22"/>
  <c r="E62" i="22"/>
  <c r="D59" i="22"/>
  <c r="C56" i="22"/>
  <c r="B53" i="22"/>
  <c r="F49" i="22"/>
  <c r="E46" i="22"/>
  <c r="D43" i="22"/>
  <c r="C40" i="22"/>
  <c r="B37" i="22"/>
  <c r="F33" i="22"/>
  <c r="E30" i="22"/>
  <c r="D27" i="22"/>
  <c r="C24" i="22"/>
  <c r="B21" i="22"/>
  <c r="F17" i="22"/>
  <c r="E14" i="22"/>
  <c r="C172" i="21"/>
  <c r="B169" i="21"/>
  <c r="F165" i="21"/>
  <c r="E162" i="21"/>
  <c r="D159" i="21"/>
  <c r="C156" i="21"/>
  <c r="B153" i="21"/>
  <c r="F149" i="21"/>
  <c r="E146" i="21"/>
  <c r="D143" i="21"/>
  <c r="C140" i="21"/>
  <c r="B137" i="21"/>
  <c r="F133" i="21"/>
  <c r="E130" i="21"/>
  <c r="D127" i="21"/>
  <c r="C124" i="21"/>
  <c r="B121" i="21"/>
  <c r="F117" i="21"/>
  <c r="E114" i="21"/>
  <c r="D111" i="21"/>
  <c r="C108" i="21"/>
  <c r="B105" i="21"/>
  <c r="F101" i="21"/>
  <c r="E98" i="21"/>
  <c r="D95" i="21"/>
  <c r="C92" i="21"/>
  <c r="B89" i="21"/>
  <c r="F85" i="21"/>
  <c r="E82" i="21"/>
  <c r="D79" i="21"/>
  <c r="C76" i="21"/>
  <c r="B73" i="21"/>
  <c r="F69" i="21"/>
  <c r="E66" i="21"/>
  <c r="D63" i="21"/>
  <c r="C60" i="21"/>
  <c r="C126" i="28"/>
  <c r="F23" i="27"/>
  <c r="F66" i="26"/>
  <c r="C139" i="25"/>
  <c r="B88" i="25"/>
  <c r="F36" i="25"/>
  <c r="C114" i="26"/>
  <c r="B63" i="26"/>
  <c r="C30" i="26"/>
  <c r="D173" i="25"/>
  <c r="E160" i="25"/>
  <c r="F147" i="25"/>
  <c r="B135" i="25"/>
  <c r="C122" i="25"/>
  <c r="D109" i="25"/>
  <c r="E84" i="25"/>
  <c r="C58" i="25"/>
  <c r="B33" i="25"/>
  <c r="B17" i="25"/>
  <c r="B165" i="24"/>
  <c r="C152" i="24"/>
  <c r="D139" i="24"/>
  <c r="E126" i="24"/>
  <c r="B119" i="24"/>
  <c r="E112" i="24"/>
  <c r="C106" i="24"/>
  <c r="F99" i="24"/>
  <c r="D93" i="24"/>
  <c r="B87" i="24"/>
  <c r="E80" i="24"/>
  <c r="C74" i="24"/>
  <c r="F67" i="24"/>
  <c r="D61" i="24"/>
  <c r="B55" i="24"/>
  <c r="E48" i="24"/>
  <c r="C42" i="24"/>
  <c r="F35" i="24"/>
  <c r="E30" i="24"/>
  <c r="C26" i="24"/>
  <c r="F21" i="24"/>
  <c r="F17" i="24"/>
  <c r="C13" i="24"/>
  <c r="C100" i="25"/>
  <c r="C92" i="25"/>
  <c r="F83" i="25"/>
  <c r="D77" i="25"/>
  <c r="B71" i="25"/>
  <c r="C64" i="25"/>
  <c r="E58" i="25"/>
  <c r="F51" i="25"/>
  <c r="D45" i="25"/>
  <c r="B39" i="25"/>
  <c r="C32" i="25"/>
  <c r="F26" i="25"/>
  <c r="E23" i="25"/>
  <c r="D20" i="25"/>
  <c r="C17" i="25"/>
  <c r="B14" i="25"/>
  <c r="B172" i="24"/>
  <c r="F168" i="24"/>
  <c r="E165" i="24"/>
  <c r="D162" i="24"/>
  <c r="C159" i="24"/>
  <c r="B156" i="24"/>
  <c r="F152" i="24"/>
  <c r="E149" i="24"/>
  <c r="D146" i="24"/>
  <c r="C143" i="24"/>
  <c r="B140" i="24"/>
  <c r="F136" i="24"/>
  <c r="E133" i="24"/>
  <c r="D130" i="24"/>
  <c r="C127" i="24"/>
  <c r="B124" i="24"/>
  <c r="F120" i="24"/>
  <c r="E117" i="24"/>
  <c r="D114" i="24"/>
  <c r="C111" i="24"/>
  <c r="B108" i="24"/>
  <c r="F104" i="24"/>
  <c r="E101" i="24"/>
  <c r="D98" i="24"/>
  <c r="C95" i="24"/>
  <c r="B92" i="24"/>
  <c r="F88" i="24"/>
  <c r="E85" i="24"/>
  <c r="D82" i="24"/>
  <c r="C79" i="24"/>
  <c r="B76" i="24"/>
  <c r="F72" i="24"/>
  <c r="E69" i="24"/>
  <c r="D66" i="24"/>
  <c r="C63" i="24"/>
  <c r="B60" i="24"/>
  <c r="F56" i="24"/>
  <c r="E53" i="24"/>
  <c r="D50" i="24"/>
  <c r="C47" i="24"/>
  <c r="B44" i="24"/>
  <c r="F40" i="24"/>
  <c r="E37" i="24"/>
  <c r="D34" i="24"/>
  <c r="C31" i="24"/>
  <c r="B28" i="24"/>
  <c r="F24" i="24"/>
  <c r="E21" i="24"/>
  <c r="D18" i="24"/>
  <c r="C15" i="24"/>
  <c r="C173" i="23"/>
  <c r="B170" i="23"/>
  <c r="F166" i="23"/>
  <c r="E163" i="23"/>
  <c r="D160" i="23"/>
  <c r="C157" i="23"/>
  <c r="B154" i="23"/>
  <c r="F150" i="23"/>
  <c r="E147" i="23"/>
  <c r="D144" i="23"/>
  <c r="C141" i="23"/>
  <c r="B138" i="23"/>
  <c r="F134" i="23"/>
  <c r="E131" i="23"/>
  <c r="D128" i="23"/>
  <c r="C125" i="23"/>
  <c r="B122" i="23"/>
  <c r="F118" i="23"/>
  <c r="E115" i="23"/>
  <c r="D112" i="23"/>
  <c r="C109" i="23"/>
  <c r="B106" i="23"/>
  <c r="F173" i="23"/>
  <c r="D167" i="23"/>
  <c r="B161" i="23"/>
  <c r="C154" i="23"/>
  <c r="E148" i="23"/>
  <c r="F141" i="23"/>
  <c r="D135" i="23"/>
  <c r="B129" i="23"/>
  <c r="C122" i="23"/>
  <c r="E116" i="23"/>
  <c r="F109" i="23"/>
  <c r="D103" i="23"/>
  <c r="F99" i="23"/>
  <c r="E96" i="23"/>
  <c r="D93" i="23"/>
  <c r="C90" i="23"/>
  <c r="B87" i="23"/>
  <c r="F83" i="23"/>
  <c r="E80" i="23"/>
  <c r="D77" i="23"/>
  <c r="C74" i="23"/>
  <c r="B71" i="23"/>
  <c r="F67" i="23"/>
  <c r="E64" i="23"/>
  <c r="D61" i="23"/>
  <c r="C58" i="23"/>
  <c r="B55" i="23"/>
  <c r="F51" i="23"/>
  <c r="E48" i="23"/>
  <c r="D45" i="23"/>
  <c r="C42" i="23"/>
  <c r="B39" i="23"/>
  <c r="F35" i="23"/>
  <c r="E32" i="23"/>
  <c r="D29" i="23"/>
  <c r="C26" i="23"/>
  <c r="B23" i="23"/>
  <c r="F19" i="23"/>
  <c r="E16" i="23"/>
  <c r="C13" i="23"/>
  <c r="B171" i="22"/>
  <c r="F167" i="22"/>
  <c r="E164" i="22"/>
  <c r="D161" i="22"/>
  <c r="C158" i="22"/>
  <c r="B155" i="22"/>
  <c r="F151" i="22"/>
  <c r="E148" i="22"/>
  <c r="D145" i="22"/>
  <c r="C142" i="22"/>
  <c r="B139" i="22"/>
  <c r="F135" i="22"/>
  <c r="E132" i="22"/>
  <c r="B142" i="26"/>
  <c r="F115" i="25"/>
  <c r="B133" i="24"/>
  <c r="D77" i="24"/>
  <c r="C28" i="24"/>
  <c r="E74" i="25"/>
  <c r="C25" i="25"/>
  <c r="F160" i="24"/>
  <c r="C135" i="24"/>
  <c r="E109" i="24"/>
  <c r="B84" i="24"/>
  <c r="D58" i="24"/>
  <c r="F32" i="24"/>
  <c r="D168" i="23"/>
  <c r="F142" i="23"/>
  <c r="C117" i="23"/>
  <c r="D151" i="23"/>
  <c r="D101" i="23"/>
  <c r="F75" i="23"/>
  <c r="C50" i="23"/>
  <c r="E24" i="23"/>
  <c r="F159" i="22"/>
  <c r="C134" i="22"/>
  <c r="F119" i="22"/>
  <c r="B107" i="22"/>
  <c r="C94" i="22"/>
  <c r="D81" i="22"/>
  <c r="E68" i="22"/>
  <c r="F55" i="22"/>
  <c r="B43" i="22"/>
  <c r="C30" i="22"/>
  <c r="D17" i="22"/>
  <c r="D165" i="21"/>
  <c r="E152" i="21"/>
  <c r="F139" i="21"/>
  <c r="B127" i="21"/>
  <c r="C114" i="21"/>
  <c r="D101" i="21"/>
  <c r="E88" i="21"/>
  <c r="F75" i="21"/>
  <c r="B63" i="21"/>
  <c r="D57" i="21"/>
  <c r="C54" i="21"/>
  <c r="B51" i="21"/>
  <c r="F47" i="21"/>
  <c r="E44" i="21"/>
  <c r="D41" i="21"/>
  <c r="C38" i="21"/>
  <c r="B35" i="21"/>
  <c r="F31" i="21"/>
  <c r="E28" i="21"/>
  <c r="D25" i="21"/>
  <c r="C22" i="21"/>
  <c r="B19" i="21"/>
  <c r="F15" i="21"/>
  <c r="C172" i="23"/>
  <c r="E166" i="23"/>
  <c r="F159" i="23"/>
  <c r="D153" i="23"/>
  <c r="B147" i="23"/>
  <c r="C140" i="23"/>
  <c r="E134" i="23"/>
  <c r="F127" i="23"/>
  <c r="D121" i="23"/>
  <c r="B115" i="23"/>
  <c r="C108" i="23"/>
  <c r="F102" i="23"/>
  <c r="E99" i="23"/>
  <c r="D96" i="23"/>
  <c r="C93" i="23"/>
  <c r="B90" i="23"/>
  <c r="F86" i="23"/>
  <c r="E83" i="23"/>
  <c r="D80" i="23"/>
  <c r="C77" i="23"/>
  <c r="B74" i="23"/>
  <c r="F70" i="23"/>
  <c r="E67" i="23"/>
  <c r="D64" i="23"/>
  <c r="C61" i="23"/>
  <c r="B58" i="23"/>
  <c r="F54" i="23"/>
  <c r="E51" i="23"/>
  <c r="D48" i="23"/>
  <c r="C45" i="23"/>
  <c r="B42" i="23"/>
  <c r="F38" i="23"/>
  <c r="E35" i="23"/>
  <c r="D32" i="23"/>
  <c r="C29" i="23"/>
  <c r="B26" i="23"/>
  <c r="F22" i="23"/>
  <c r="E19" i="23"/>
  <c r="D16" i="23"/>
  <c r="D13" i="23"/>
  <c r="C171" i="22"/>
  <c r="B168" i="22"/>
  <c r="F164" i="22"/>
  <c r="E161" i="22"/>
  <c r="D158" i="22"/>
  <c r="C155" i="22"/>
  <c r="B152" i="22"/>
  <c r="F148" i="22"/>
  <c r="E145" i="22"/>
  <c r="D142" i="22"/>
  <c r="C139" i="22"/>
  <c r="B136" i="22"/>
  <c r="F132" i="22"/>
  <c r="E129" i="22"/>
  <c r="D126" i="22"/>
  <c r="C123" i="22"/>
  <c r="B120" i="22"/>
  <c r="F116" i="22"/>
  <c r="E113" i="22"/>
  <c r="D110" i="22"/>
  <c r="C107" i="22"/>
  <c r="B104" i="22"/>
  <c r="F100" i="22"/>
  <c r="E97" i="22"/>
  <c r="D94" i="22"/>
  <c r="C91" i="22"/>
  <c r="B88" i="22"/>
  <c r="F84" i="22"/>
  <c r="E81" i="22"/>
  <c r="D78" i="22"/>
  <c r="C75" i="22"/>
  <c r="B72" i="22"/>
  <c r="F68" i="22"/>
  <c r="E65" i="22"/>
  <c r="D62" i="22"/>
  <c r="C59" i="22"/>
  <c r="B56" i="22"/>
  <c r="F52" i="22"/>
  <c r="E49" i="22"/>
  <c r="D46" i="22"/>
  <c r="C43" i="22"/>
  <c r="B40" i="22"/>
  <c r="F36" i="22"/>
  <c r="E33" i="22"/>
  <c r="D30" i="22"/>
  <c r="C27" i="22"/>
  <c r="B24" i="22"/>
  <c r="F20" i="22"/>
  <c r="E17" i="22"/>
  <c r="D14" i="22"/>
  <c r="D172" i="21"/>
  <c r="C169" i="21"/>
  <c r="B166" i="21"/>
  <c r="F162" i="21"/>
  <c r="E159" i="21"/>
  <c r="E88" i="26"/>
  <c r="B97" i="25"/>
  <c r="C122" i="24"/>
  <c r="B71" i="24"/>
  <c r="C24" i="24"/>
  <c r="F67" i="25"/>
  <c r="B22" i="25"/>
  <c r="E157" i="24"/>
  <c r="B132" i="24"/>
  <c r="D106" i="24"/>
  <c r="F80" i="24"/>
  <c r="C55" i="24"/>
  <c r="E29" i="24"/>
  <c r="C165" i="23"/>
  <c r="E139" i="23"/>
  <c r="B114" i="23"/>
  <c r="B145" i="23"/>
  <c r="C98" i="23"/>
  <c r="E72" i="23"/>
  <c r="B47" i="23"/>
  <c r="D21" i="23"/>
  <c r="E156" i="22"/>
  <c r="B131" i="22"/>
  <c r="C118" i="22"/>
  <c r="D105" i="22"/>
  <c r="E92" i="22"/>
  <c r="F79" i="22"/>
  <c r="B67" i="22"/>
  <c r="C54" i="22"/>
  <c r="D41" i="22"/>
  <c r="E28" i="22"/>
  <c r="F15" i="22"/>
  <c r="F163" i="21"/>
  <c r="B151" i="21"/>
  <c r="C138" i="21"/>
  <c r="D125" i="21"/>
  <c r="E112" i="21"/>
  <c r="F99" i="21"/>
  <c r="B87" i="21"/>
  <c r="C74" i="21"/>
  <c r="D61" i="21"/>
  <c r="B57" i="21"/>
  <c r="F53" i="21"/>
  <c r="E50" i="21"/>
  <c r="D47" i="21"/>
  <c r="C44" i="21"/>
  <c r="B41" i="21"/>
  <c r="F37" i="21"/>
  <c r="E34" i="21"/>
  <c r="D31" i="21"/>
  <c r="C28" i="21"/>
  <c r="B25" i="21"/>
  <c r="F21" i="21"/>
  <c r="E18" i="21"/>
  <c r="D15" i="21"/>
  <c r="F171" i="23"/>
  <c r="D165" i="23"/>
  <c r="B159" i="23"/>
  <c r="C152" i="23"/>
  <c r="E146" i="23"/>
  <c r="F139" i="23"/>
  <c r="D133" i="23"/>
  <c r="B127" i="23"/>
  <c r="C120" i="23"/>
  <c r="E114" i="23"/>
  <c r="F107" i="23"/>
  <c r="D102" i="23"/>
  <c r="C99" i="23"/>
  <c r="B96" i="23"/>
  <c r="F92" i="23"/>
  <c r="E89" i="23"/>
  <c r="D86" i="23"/>
  <c r="C83" i="23"/>
  <c r="B80" i="23"/>
  <c r="F76" i="23"/>
  <c r="E73" i="23"/>
  <c r="D70" i="23"/>
  <c r="C67" i="23"/>
  <c r="B64" i="23"/>
  <c r="F60" i="23"/>
  <c r="E57" i="23"/>
  <c r="D54" i="23"/>
  <c r="C51" i="23"/>
  <c r="B48" i="23"/>
  <c r="F44" i="23"/>
  <c r="E41" i="23"/>
  <c r="D38" i="23"/>
  <c r="C35" i="23"/>
  <c r="B32" i="23"/>
  <c r="F28" i="23"/>
  <c r="E25" i="23"/>
  <c r="D22" i="23"/>
  <c r="C19" i="23"/>
  <c r="B16" i="23"/>
  <c r="B13" i="23"/>
  <c r="F170" i="22"/>
  <c r="E167" i="22"/>
  <c r="D164" i="22"/>
  <c r="C161" i="22"/>
  <c r="B158" i="22"/>
  <c r="F154" i="22"/>
  <c r="E151" i="22"/>
  <c r="D148" i="22"/>
  <c r="C145" i="22"/>
  <c r="B142" i="22"/>
  <c r="F138" i="22"/>
  <c r="E135" i="22"/>
  <c r="D132" i="22"/>
  <c r="C129" i="22"/>
  <c r="B126" i="22"/>
  <c r="F122" i="22"/>
  <c r="E119" i="22"/>
  <c r="D116" i="22"/>
  <c r="C113" i="22"/>
  <c r="B43" i="26"/>
  <c r="D71" i="25"/>
  <c r="F115" i="24"/>
  <c r="E64" i="24"/>
  <c r="F19" i="24"/>
  <c r="D61" i="25"/>
  <c r="F18" i="25"/>
  <c r="D154" i="24"/>
  <c r="F128" i="24"/>
  <c r="C103" i="24"/>
  <c r="E77" i="24"/>
  <c r="B52" i="24"/>
  <c r="D26" i="24"/>
  <c r="B162" i="23"/>
  <c r="D136" i="23"/>
  <c r="F110" i="23"/>
  <c r="C138" i="23"/>
  <c r="B95" i="23"/>
  <c r="D69" i="23"/>
  <c r="F43" i="23"/>
  <c r="C18" i="23"/>
  <c r="D153" i="22"/>
  <c r="D129" i="22"/>
  <c r="E116" i="22"/>
  <c r="F103" i="22"/>
  <c r="B91" i="22"/>
  <c r="C78" i="22"/>
  <c r="D65" i="22"/>
  <c r="E52" i="22"/>
  <c r="F39" i="22"/>
  <c r="B27" i="22"/>
  <c r="C14" i="22"/>
  <c r="C162" i="21"/>
  <c r="D149" i="21"/>
  <c r="E136" i="21"/>
  <c r="F123" i="21"/>
  <c r="B111" i="21"/>
  <c r="C98" i="21"/>
  <c r="D85" i="21"/>
  <c r="E72" i="21"/>
  <c r="F59" i="21"/>
  <c r="E56" i="21"/>
  <c r="D53" i="21"/>
  <c r="C50" i="21"/>
  <c r="B47" i="21"/>
  <c r="F43" i="21"/>
  <c r="E40" i="21"/>
  <c r="D37" i="21"/>
  <c r="C34" i="21"/>
  <c r="B31" i="21"/>
  <c r="F27" i="21"/>
  <c r="E24" i="21"/>
  <c r="D21" i="21"/>
  <c r="C18" i="21"/>
  <c r="B15" i="21"/>
  <c r="B171" i="23"/>
  <c r="C164" i="23"/>
  <c r="E158" i="23"/>
  <c r="F151" i="23"/>
  <c r="D145" i="23"/>
  <c r="B139" i="23"/>
  <c r="C132" i="23"/>
  <c r="E126" i="23"/>
  <c r="F119" i="23"/>
  <c r="D113" i="23"/>
  <c r="B107" i="23"/>
  <c r="B102" i="23"/>
  <c r="F98" i="23"/>
  <c r="E95" i="23"/>
  <c r="D92" i="23"/>
  <c r="C89" i="23"/>
  <c r="B86" i="23"/>
  <c r="F82" i="23"/>
  <c r="E79" i="23"/>
  <c r="D76" i="23"/>
  <c r="C73" i="23"/>
  <c r="B70" i="23"/>
  <c r="F66" i="23"/>
  <c r="E63" i="23"/>
  <c r="D60" i="23"/>
  <c r="C57" i="23"/>
  <c r="B54" i="23"/>
  <c r="F50" i="23"/>
  <c r="E47" i="23"/>
  <c r="D44" i="23"/>
  <c r="C41" i="23"/>
  <c r="B38" i="23"/>
  <c r="F34" i="23"/>
  <c r="E31" i="23"/>
  <c r="D28" i="23"/>
  <c r="C25" i="23"/>
  <c r="B22" i="23"/>
  <c r="F18" i="23"/>
  <c r="E15" i="23"/>
  <c r="E173" i="22"/>
  <c r="D170" i="22"/>
  <c r="C167" i="22"/>
  <c r="B164" i="22"/>
  <c r="F160" i="22"/>
  <c r="E157" i="22"/>
  <c r="D154" i="22"/>
  <c r="C151" i="22"/>
  <c r="B148" i="22"/>
  <c r="F144" i="22"/>
  <c r="E141" i="22"/>
  <c r="D138" i="22"/>
  <c r="C135" i="22"/>
  <c r="B132" i="22"/>
  <c r="F128" i="22"/>
  <c r="E125" i="22"/>
  <c r="D122" i="22"/>
  <c r="C119" i="22"/>
  <c r="B116" i="22"/>
  <c r="F112" i="22"/>
  <c r="E109" i="22"/>
  <c r="D106" i="22"/>
  <c r="C103" i="22"/>
  <c r="B100" i="22"/>
  <c r="F96" i="22"/>
  <c r="E93" i="22"/>
  <c r="D90" i="22"/>
  <c r="C87" i="22"/>
  <c r="B84" i="22"/>
  <c r="F80" i="22"/>
  <c r="E77" i="22"/>
  <c r="D74" i="22"/>
  <c r="C71" i="22"/>
  <c r="B116" i="27"/>
  <c r="F19" i="26"/>
  <c r="F45" i="25"/>
  <c r="D109" i="24"/>
  <c r="C58" i="24"/>
  <c r="D15" i="24"/>
  <c r="B55" i="25"/>
  <c r="E15" i="25"/>
  <c r="C151" i="24"/>
  <c r="E125" i="24"/>
  <c r="B100" i="24"/>
  <c r="D74" i="24"/>
  <c r="F48" i="24"/>
  <c r="C23" i="24"/>
  <c r="F158" i="23"/>
  <c r="C133" i="23"/>
  <c r="E107" i="23"/>
  <c r="E132" i="23"/>
  <c r="F91" i="23"/>
  <c r="C66" i="23"/>
  <c r="E40" i="23"/>
  <c r="B15" i="23"/>
  <c r="C150" i="22"/>
  <c r="F127" i="22"/>
  <c r="B115" i="22"/>
  <c r="C102" i="22"/>
  <c r="D89" i="22"/>
  <c r="E76" i="22"/>
  <c r="F63" i="22"/>
  <c r="B51" i="22"/>
  <c r="C38" i="22"/>
  <c r="D25" i="22"/>
  <c r="D173" i="21"/>
  <c r="E160" i="21"/>
  <c r="F147" i="21"/>
  <c r="B135" i="21"/>
  <c r="C122" i="21"/>
  <c r="D109" i="21"/>
  <c r="E96" i="21"/>
  <c r="F83" i="21"/>
  <c r="B71" i="21"/>
  <c r="D59" i="21"/>
  <c r="C56" i="21"/>
  <c r="B53" i="21"/>
  <c r="F49" i="21"/>
  <c r="E46" i="21"/>
  <c r="D43" i="21"/>
  <c r="C40" i="21"/>
  <c r="B37" i="21"/>
  <c r="F33" i="21"/>
  <c r="E30" i="21"/>
  <c r="D27" i="21"/>
  <c r="C24" i="21"/>
  <c r="B21" i="21"/>
  <c r="F17" i="21"/>
  <c r="E14" i="21"/>
  <c r="E170" i="23"/>
  <c r="F163" i="23"/>
  <c r="D157" i="23"/>
  <c r="B151" i="23"/>
  <c r="C144" i="23"/>
  <c r="E138" i="23"/>
  <c r="F131" i="23"/>
  <c r="D125" i="23"/>
  <c r="B119" i="23"/>
  <c r="C112" i="23"/>
  <c r="E106" i="23"/>
  <c r="E101" i="23"/>
  <c r="D98" i="23"/>
  <c r="C95" i="23"/>
  <c r="B92" i="23"/>
  <c r="F88" i="23"/>
  <c r="E85" i="23"/>
  <c r="D82" i="23"/>
  <c r="C79" i="23"/>
  <c r="B76" i="23"/>
  <c r="F72" i="23"/>
  <c r="E69" i="23"/>
  <c r="D66" i="23"/>
  <c r="C63" i="23"/>
  <c r="B60" i="23"/>
  <c r="F56" i="23"/>
  <c r="E53" i="23"/>
  <c r="D50" i="23"/>
  <c r="C47" i="23"/>
  <c r="B44" i="23"/>
  <c r="F40" i="23"/>
  <c r="E37" i="23"/>
  <c r="D34" i="23"/>
  <c r="C31" i="23"/>
  <c r="B28" i="23"/>
  <c r="F24" i="23"/>
  <c r="E21" i="23"/>
  <c r="D18" i="23"/>
  <c r="C15" i="23"/>
  <c r="C173" i="22"/>
  <c r="B170" i="22"/>
  <c r="F166" i="22"/>
  <c r="E163" i="22"/>
  <c r="D160" i="22"/>
  <c r="C157" i="22"/>
  <c r="B154" i="22"/>
  <c r="F150" i="22"/>
  <c r="E147" i="22"/>
  <c r="D144" i="22"/>
  <c r="C141" i="22"/>
  <c r="B138" i="22"/>
  <c r="F134" i="22"/>
  <c r="E131" i="22"/>
  <c r="D128" i="22"/>
  <c r="C125" i="22"/>
  <c r="B122" i="22"/>
  <c r="F118" i="22"/>
  <c r="E115" i="22"/>
  <c r="D112" i="22"/>
  <c r="C109" i="22"/>
  <c r="B106" i="22"/>
  <c r="F102" i="22"/>
  <c r="E99" i="22"/>
  <c r="D96" i="22"/>
  <c r="C93" i="22"/>
  <c r="B90" i="22"/>
  <c r="F86" i="22"/>
  <c r="E83" i="22"/>
  <c r="D80" i="22"/>
  <c r="C77" i="22"/>
  <c r="B74" i="22"/>
  <c r="F70" i="22"/>
  <c r="E67" i="22"/>
  <c r="D134" i="26"/>
  <c r="B167" i="25"/>
  <c r="D23" i="25"/>
  <c r="B103" i="24"/>
  <c r="F51" i="24"/>
  <c r="D105" i="25"/>
  <c r="C48" i="25"/>
  <c r="E173" i="24"/>
  <c r="B148" i="24"/>
  <c r="D122" i="24"/>
  <c r="F96" i="24"/>
  <c r="C71" i="24"/>
  <c r="E45" i="24"/>
  <c r="B20" i="24"/>
  <c r="E155" i="23"/>
  <c r="B130" i="23"/>
  <c r="D104" i="23"/>
  <c r="F125" i="23"/>
  <c r="E88" i="23"/>
  <c r="B63" i="23"/>
  <c r="D37" i="23"/>
  <c r="E172" i="22"/>
  <c r="B147" i="22"/>
  <c r="C126" i="22"/>
  <c r="D113" i="22"/>
  <c r="E100" i="22"/>
  <c r="F87" i="22"/>
  <c r="B75" i="22"/>
  <c r="C62" i="22"/>
  <c r="D49" i="22"/>
  <c r="E36" i="22"/>
  <c r="F23" i="22"/>
  <c r="F171" i="21"/>
  <c r="B159" i="21"/>
  <c r="C146" i="21"/>
  <c r="D133" i="21"/>
  <c r="E120" i="21"/>
  <c r="F107" i="21"/>
  <c r="B95" i="21"/>
  <c r="C82" i="21"/>
  <c r="D69" i="21"/>
  <c r="B59" i="21"/>
  <c r="F55" i="21"/>
  <c r="E52" i="21"/>
  <c r="D49" i="21"/>
  <c r="C46" i="21"/>
  <c r="B43" i="21"/>
  <c r="F39" i="21"/>
  <c r="E36" i="21"/>
  <c r="D33" i="21"/>
  <c r="C30" i="21"/>
  <c r="B27" i="21"/>
  <c r="F23" i="21"/>
  <c r="E20" i="21"/>
  <c r="D17" i="21"/>
  <c r="C14" i="21"/>
  <c r="D169" i="23"/>
  <c r="B163" i="23"/>
  <c r="C156" i="23"/>
  <c r="E150" i="23"/>
  <c r="F143" i="23"/>
  <c r="D137" i="23"/>
  <c r="B131" i="23"/>
  <c r="C124" i="23"/>
  <c r="E118" i="23"/>
  <c r="F111" i="23"/>
  <c r="D105" i="23"/>
  <c r="C101" i="23"/>
  <c r="B98" i="23"/>
  <c r="F94" i="23"/>
  <c r="E91" i="23"/>
  <c r="D88" i="23"/>
  <c r="C85" i="23"/>
  <c r="B82" i="23"/>
  <c r="F78" i="23"/>
  <c r="E75" i="23"/>
  <c r="D72" i="23"/>
  <c r="C69" i="23"/>
  <c r="B66" i="23"/>
  <c r="F62" i="23"/>
  <c r="E59" i="23"/>
  <c r="D56" i="23"/>
  <c r="C53" i="23"/>
  <c r="B50" i="23"/>
  <c r="F46" i="23"/>
  <c r="E43" i="23"/>
  <c r="D40" i="23"/>
  <c r="C37" i="23"/>
  <c r="B34" i="23"/>
  <c r="F30" i="23"/>
  <c r="E27" i="23"/>
  <c r="D24" i="23"/>
  <c r="C21" i="23"/>
  <c r="B18" i="23"/>
  <c r="F14" i="23"/>
  <c r="F172" i="22"/>
  <c r="E169" i="22"/>
  <c r="D166" i="22"/>
  <c r="C163" i="22"/>
  <c r="B160" i="22"/>
  <c r="F156" i="22"/>
  <c r="E153" i="22"/>
  <c r="D150" i="22"/>
  <c r="C147" i="22"/>
  <c r="B144" i="22"/>
  <c r="F140" i="22"/>
  <c r="E137" i="22"/>
  <c r="D134" i="22"/>
  <c r="C131" i="22"/>
  <c r="B128" i="22"/>
  <c r="F124" i="22"/>
  <c r="E121" i="22"/>
  <c r="D118" i="22"/>
  <c r="C115" i="22"/>
  <c r="B112" i="22"/>
  <c r="F108" i="22"/>
  <c r="E105" i="22"/>
  <c r="D102" i="22"/>
  <c r="C99" i="22"/>
  <c r="B96" i="22"/>
  <c r="F92" i="22"/>
  <c r="E89" i="22"/>
  <c r="D86" i="22"/>
  <c r="C83" i="22"/>
  <c r="B80" i="22"/>
  <c r="F76" i="22"/>
  <c r="E73" i="22"/>
  <c r="D70" i="22"/>
  <c r="F170" i="25"/>
  <c r="C154" i="25"/>
  <c r="D171" i="24"/>
  <c r="E96" i="24"/>
  <c r="D45" i="24"/>
  <c r="C96" i="25"/>
  <c r="E42" i="25"/>
  <c r="D170" i="24"/>
  <c r="F144" i="24"/>
  <c r="C119" i="24"/>
  <c r="E93" i="24"/>
  <c r="B68" i="24"/>
  <c r="D42" i="24"/>
  <c r="F16" i="24"/>
  <c r="D152" i="23"/>
  <c r="F126" i="23"/>
  <c r="C170" i="23"/>
  <c r="D119" i="23"/>
  <c r="D85" i="23"/>
  <c r="F59" i="23"/>
  <c r="C34" i="23"/>
  <c r="D169" i="22"/>
  <c r="F143" i="22"/>
  <c r="E124" i="22"/>
  <c r="F111" i="22"/>
  <c r="B99" i="22"/>
  <c r="C86" i="22"/>
  <c r="D73" i="22"/>
  <c r="E60" i="22"/>
  <c r="F47" i="22"/>
  <c r="B35" i="22"/>
  <c r="C22" i="22"/>
  <c r="C170" i="21"/>
  <c r="D157" i="21"/>
  <c r="E144" i="21"/>
  <c r="F131" i="21"/>
  <c r="B119" i="21"/>
  <c r="C106" i="21"/>
  <c r="D93" i="21"/>
  <c r="E80" i="21"/>
  <c r="F67" i="21"/>
  <c r="E58" i="21"/>
  <c r="D55" i="21"/>
  <c r="C52" i="21"/>
  <c r="B49" i="21"/>
  <c r="F45" i="21"/>
  <c r="E42" i="21"/>
  <c r="D39" i="21"/>
  <c r="C36" i="21"/>
  <c r="B33" i="21"/>
  <c r="F29" i="21"/>
  <c r="E26" i="21"/>
  <c r="D23" i="21"/>
  <c r="C20" i="21"/>
  <c r="B17" i="21"/>
  <c r="E13" i="21"/>
  <c r="C168" i="23"/>
  <c r="E162" i="23"/>
  <c r="F155" i="23"/>
  <c r="D149" i="23"/>
  <c r="B143" i="23"/>
  <c r="C136" i="23"/>
  <c r="E130" i="23"/>
  <c r="F123" i="23"/>
  <c r="D117" i="23"/>
  <c r="B111" i="23"/>
  <c r="C104" i="23"/>
  <c r="F100" i="23"/>
  <c r="E97" i="23"/>
  <c r="D94" i="23"/>
  <c r="C91" i="23"/>
  <c r="B88" i="23"/>
  <c r="F84" i="23"/>
  <c r="E81" i="23"/>
  <c r="D78" i="23"/>
  <c r="C75" i="23"/>
  <c r="B72" i="23"/>
  <c r="F68" i="23"/>
  <c r="E65" i="23"/>
  <c r="D62" i="23"/>
  <c r="C59" i="23"/>
  <c r="B56" i="23"/>
  <c r="F52" i="23"/>
  <c r="E49" i="23"/>
  <c r="D46" i="23"/>
  <c r="C43" i="23"/>
  <c r="B40" i="23"/>
  <c r="F36" i="23"/>
  <c r="E33" i="23"/>
  <c r="D30" i="23"/>
  <c r="C27" i="23"/>
  <c r="B24" i="23"/>
  <c r="F20" i="23"/>
  <c r="E17" i="23"/>
  <c r="D14" i="23"/>
  <c r="D172" i="22"/>
  <c r="C169" i="22"/>
  <c r="B166" i="22"/>
  <c r="F162" i="22"/>
  <c r="E159" i="22"/>
  <c r="D156" i="22"/>
  <c r="C153" i="22"/>
  <c r="B150" i="22"/>
  <c r="F146" i="22"/>
  <c r="E143" i="22"/>
  <c r="D140" i="22"/>
  <c r="C137" i="22"/>
  <c r="B134" i="22"/>
  <c r="F130" i="22"/>
  <c r="E127" i="22"/>
  <c r="D124" i="22"/>
  <c r="C121" i="22"/>
  <c r="B118" i="22"/>
  <c r="F114" i="22"/>
  <c r="E111" i="22"/>
  <c r="D108" i="22"/>
  <c r="C105" i="22"/>
  <c r="B102" i="22"/>
  <c r="F98" i="22"/>
  <c r="E95" i="22"/>
  <c r="D92" i="22"/>
  <c r="C89" i="22"/>
  <c r="B86" i="22"/>
  <c r="F82" i="22"/>
  <c r="E79" i="22"/>
  <c r="D76" i="22"/>
  <c r="C73" i="22"/>
  <c r="B70" i="22"/>
  <c r="F66" i="22"/>
  <c r="E113" i="25"/>
  <c r="D141" i="25"/>
  <c r="E158" i="24"/>
  <c r="C90" i="24"/>
  <c r="B39" i="24"/>
  <c r="F87" i="25"/>
  <c r="F35" i="25"/>
  <c r="C167" i="24"/>
  <c r="E141" i="24"/>
  <c r="B116" i="24"/>
  <c r="D90" i="24"/>
  <c r="F64" i="24"/>
  <c r="C39" i="24"/>
  <c r="F13" i="24"/>
  <c r="C149" i="23"/>
  <c r="E123" i="23"/>
  <c r="E164" i="23"/>
  <c r="B113" i="23"/>
  <c r="C82" i="23"/>
  <c r="E56" i="23"/>
  <c r="B31" i="23"/>
  <c r="C166" i="22"/>
  <c r="E140" i="22"/>
  <c r="B123" i="22"/>
  <c r="C110" i="22"/>
  <c r="D97" i="22"/>
  <c r="E84" i="22"/>
  <c r="F71" i="22"/>
  <c r="B59" i="22"/>
  <c r="C46" i="22"/>
  <c r="D33" i="22"/>
  <c r="E20" i="22"/>
  <c r="E168" i="21"/>
  <c r="F155" i="21"/>
  <c r="B143" i="21"/>
  <c r="C130" i="21"/>
  <c r="D117" i="21"/>
  <c r="E104" i="21"/>
  <c r="F91" i="21"/>
  <c r="B79" i="21"/>
  <c r="C66" i="21"/>
  <c r="C58" i="21"/>
  <c r="B55" i="21"/>
  <c r="F51" i="21"/>
  <c r="E48" i="21"/>
  <c r="D45" i="21"/>
  <c r="C42" i="21"/>
  <c r="B39" i="21"/>
  <c r="F35" i="21"/>
  <c r="E32" i="21"/>
  <c r="D29" i="21"/>
  <c r="C26" i="21"/>
  <c r="B23" i="21"/>
  <c r="F19" i="21"/>
  <c r="E16" i="21"/>
  <c r="C13" i="21"/>
  <c r="F167" i="23"/>
  <c r="D161" i="23"/>
  <c r="B155" i="23"/>
  <c r="C148" i="23"/>
  <c r="E142" i="23"/>
  <c r="F135" i="23"/>
  <c r="D129" i="23"/>
  <c r="B123" i="23"/>
  <c r="C116" i="23"/>
  <c r="E110" i="23"/>
  <c r="F103" i="23"/>
  <c r="D100" i="23"/>
  <c r="C97" i="23"/>
  <c r="B94" i="23"/>
  <c r="F90" i="23"/>
  <c r="E87" i="23"/>
  <c r="D84" i="23"/>
  <c r="C81" i="23"/>
  <c r="B78" i="23"/>
  <c r="F74" i="23"/>
  <c r="E71" i="23"/>
  <c r="D68" i="23"/>
  <c r="C65" i="23"/>
  <c r="B62" i="23"/>
  <c r="F58" i="23"/>
  <c r="E55" i="23"/>
  <c r="D52" i="23"/>
  <c r="C49" i="23"/>
  <c r="B46" i="23"/>
  <c r="F42" i="23"/>
  <c r="E39" i="23"/>
  <c r="D36" i="23"/>
  <c r="C33" i="23"/>
  <c r="B30" i="23"/>
  <c r="F26" i="23"/>
  <c r="E23" i="23"/>
  <c r="D20" i="23"/>
  <c r="C17" i="23"/>
  <c r="B14" i="23"/>
  <c r="B172" i="22"/>
  <c r="F168" i="22"/>
  <c r="E165" i="22"/>
  <c r="D162" i="22"/>
  <c r="C159" i="22"/>
  <c r="B156" i="22"/>
  <c r="F152" i="22"/>
  <c r="E149" i="22"/>
  <c r="D146" i="22"/>
  <c r="C143" i="22"/>
  <c r="B140" i="22"/>
  <c r="F136" i="22"/>
  <c r="E133" i="22"/>
  <c r="D130" i="22"/>
  <c r="C127" i="22"/>
  <c r="B124" i="22"/>
  <c r="F120" i="22"/>
  <c r="E117" i="22"/>
  <c r="D114" i="22"/>
  <c r="C111" i="22"/>
  <c r="B108" i="22"/>
  <c r="F104" i="22"/>
  <c r="E101" i="22"/>
  <c r="D98" i="22"/>
  <c r="C95" i="22"/>
  <c r="B92" i="22"/>
  <c r="F88" i="22"/>
  <c r="E85" i="22"/>
  <c r="D82" i="22"/>
  <c r="C79" i="22"/>
  <c r="B76" i="22"/>
  <c r="F72" i="22"/>
  <c r="E69" i="22"/>
  <c r="D66" i="22"/>
  <c r="C63" i="22"/>
  <c r="B60" i="22"/>
  <c r="F56" i="22"/>
  <c r="E53" i="22"/>
  <c r="D50" i="22"/>
  <c r="C47" i="22"/>
  <c r="B44" i="22"/>
  <c r="F40" i="22"/>
  <c r="E37" i="22"/>
  <c r="D34" i="22"/>
  <c r="C31" i="22"/>
  <c r="B28" i="22"/>
  <c r="F24" i="22"/>
  <c r="E21" i="22"/>
  <c r="D18" i="22"/>
  <c r="C15" i="22"/>
  <c r="C173" i="21"/>
  <c r="B170" i="21"/>
  <c r="F166" i="21"/>
  <c r="E163" i="21"/>
  <c r="E32" i="24"/>
  <c r="B36" i="24"/>
  <c r="F27" i="23"/>
  <c r="D57" i="22"/>
  <c r="F115" i="21"/>
  <c r="C48" i="21"/>
  <c r="E22" i="21"/>
  <c r="D141" i="23"/>
  <c r="F96" i="23"/>
  <c r="C71" i="23"/>
  <c r="E45" i="23"/>
  <c r="B20" i="23"/>
  <c r="E155" i="22"/>
  <c r="B130" i="22"/>
  <c r="E107" i="22"/>
  <c r="F94" i="22"/>
  <c r="B82" i="22"/>
  <c r="C69" i="22"/>
  <c r="B64" i="22"/>
  <c r="E59" i="22"/>
  <c r="C55" i="22"/>
  <c r="C51" i="22"/>
  <c r="F46" i="22"/>
  <c r="D42" i="22"/>
  <c r="D38" i="22"/>
  <c r="B34" i="22"/>
  <c r="E29" i="22"/>
  <c r="E25" i="22"/>
  <c r="C21" i="22"/>
  <c r="F16" i="22"/>
  <c r="B13" i="22"/>
  <c r="E169" i="21"/>
  <c r="C165" i="21"/>
  <c r="C161" i="21"/>
  <c r="E157" i="21"/>
  <c r="D154" i="21"/>
  <c r="C151" i="21"/>
  <c r="B148" i="21"/>
  <c r="F144" i="21"/>
  <c r="E141" i="21"/>
  <c r="D138" i="21"/>
  <c r="C135" i="21"/>
  <c r="B132" i="21"/>
  <c r="F128" i="21"/>
  <c r="E125" i="21"/>
  <c r="D122" i="21"/>
  <c r="C119" i="21"/>
  <c r="B116" i="21"/>
  <c r="F112" i="21"/>
  <c r="E109" i="21"/>
  <c r="D106" i="21"/>
  <c r="C103" i="21"/>
  <c r="B100" i="21"/>
  <c r="F96" i="21"/>
  <c r="E93" i="21"/>
  <c r="D90" i="21"/>
  <c r="C87" i="21"/>
  <c r="B84" i="21"/>
  <c r="F80" i="21"/>
  <c r="E77" i="21"/>
  <c r="D74" i="21"/>
  <c r="C71" i="21"/>
  <c r="B68" i="21"/>
  <c r="F64" i="21"/>
  <c r="E61" i="21"/>
  <c r="D58" i="21"/>
  <c r="C55" i="21"/>
  <c r="B52" i="21"/>
  <c r="F48" i="21"/>
  <c r="E45" i="21"/>
  <c r="D42" i="21"/>
  <c r="C39" i="21"/>
  <c r="B36" i="21"/>
  <c r="F32" i="21"/>
  <c r="E29" i="21"/>
  <c r="D26" i="21"/>
  <c r="C23" i="21"/>
  <c r="B20" i="21"/>
  <c r="F16" i="21"/>
  <c r="F13" i="21"/>
  <c r="E171" i="20"/>
  <c r="D168" i="20"/>
  <c r="C165" i="20"/>
  <c r="B162" i="20"/>
  <c r="F158" i="20"/>
  <c r="E155" i="20"/>
  <c r="D152" i="20"/>
  <c r="C149" i="20"/>
  <c r="B146" i="20"/>
  <c r="F142" i="20"/>
  <c r="E139" i="20"/>
  <c r="D136" i="20"/>
  <c r="C133" i="20"/>
  <c r="B130" i="20"/>
  <c r="F126" i="20"/>
  <c r="E123" i="20"/>
  <c r="D120" i="20"/>
  <c r="C117" i="20"/>
  <c r="B114" i="20"/>
  <c r="F110" i="20"/>
  <c r="E107" i="20"/>
  <c r="D104" i="20"/>
  <c r="C101" i="20"/>
  <c r="B98" i="20"/>
  <c r="F94" i="20"/>
  <c r="E91" i="20"/>
  <c r="D88" i="20"/>
  <c r="C85" i="20"/>
  <c r="B82" i="20"/>
  <c r="F78" i="20"/>
  <c r="E75" i="20"/>
  <c r="D72" i="20"/>
  <c r="C69" i="20"/>
  <c r="B66" i="20"/>
  <c r="F62" i="20"/>
  <c r="E59" i="20"/>
  <c r="D56" i="20"/>
  <c r="C53" i="20"/>
  <c r="B50" i="20"/>
  <c r="F46" i="20"/>
  <c r="F173" i="20"/>
  <c r="D167" i="20"/>
  <c r="B161" i="20"/>
  <c r="C154" i="20"/>
  <c r="E148" i="20"/>
  <c r="F141" i="20"/>
  <c r="D135" i="20"/>
  <c r="B129" i="20"/>
  <c r="C122" i="20"/>
  <c r="E116" i="20"/>
  <c r="F109" i="20"/>
  <c r="D103" i="20"/>
  <c r="B97" i="20"/>
  <c r="C90" i="20"/>
  <c r="E84" i="20"/>
  <c r="F77" i="20"/>
  <c r="D71" i="20"/>
  <c r="B65" i="20"/>
  <c r="C58" i="20"/>
  <c r="E52" i="20"/>
  <c r="F45" i="20"/>
  <c r="F41" i="20"/>
  <c r="E38" i="20"/>
  <c r="D35" i="20"/>
  <c r="C32" i="20"/>
  <c r="B29" i="20"/>
  <c r="F25" i="20"/>
  <c r="E22" i="20"/>
  <c r="D19" i="20"/>
  <c r="C16" i="20"/>
  <c r="F173" i="19"/>
  <c r="E170" i="19"/>
  <c r="D167" i="19"/>
  <c r="C164" i="19"/>
  <c r="B161" i="19"/>
  <c r="F157" i="19"/>
  <c r="E154" i="19"/>
  <c r="D151" i="19"/>
  <c r="C148" i="19"/>
  <c r="B145" i="19"/>
  <c r="F141" i="19"/>
  <c r="E138" i="19"/>
  <c r="D135" i="19"/>
  <c r="C132" i="19"/>
  <c r="B129" i="19"/>
  <c r="F125" i="19"/>
  <c r="E122" i="19"/>
  <c r="D119" i="19"/>
  <c r="C116" i="19"/>
  <c r="B113" i="19"/>
  <c r="F109" i="19"/>
  <c r="E106" i="19"/>
  <c r="D103" i="19"/>
  <c r="C100" i="19"/>
  <c r="B97" i="19"/>
  <c r="F93" i="19"/>
  <c r="E90" i="19"/>
  <c r="D87" i="19"/>
  <c r="C84" i="19"/>
  <c r="B81" i="19"/>
  <c r="F77" i="19"/>
  <c r="E74" i="19"/>
  <c r="D71" i="19"/>
  <c r="C68" i="19"/>
  <c r="B65" i="19"/>
  <c r="F61" i="19"/>
  <c r="E58" i="19"/>
  <c r="D55" i="19"/>
  <c r="C52" i="19"/>
  <c r="B49" i="19"/>
  <c r="F45" i="19"/>
  <c r="E42" i="19"/>
  <c r="D39" i="19"/>
  <c r="C36" i="19"/>
  <c r="B33" i="19"/>
  <c r="F29" i="19"/>
  <c r="E26" i="19"/>
  <c r="D23" i="19"/>
  <c r="C20" i="19"/>
  <c r="B17" i="19"/>
  <c r="E13" i="19"/>
  <c r="D171" i="18"/>
  <c r="C168" i="18"/>
  <c r="B165" i="18"/>
  <c r="F161" i="18"/>
  <c r="E158" i="18"/>
  <c r="D155" i="18"/>
  <c r="C152" i="18"/>
  <c r="B149" i="18"/>
  <c r="F145" i="18"/>
  <c r="E142" i="18"/>
  <c r="D139" i="18"/>
  <c r="C136" i="18"/>
  <c r="B133" i="18"/>
  <c r="F129" i="18"/>
  <c r="E126" i="18"/>
  <c r="D123" i="18"/>
  <c r="C120" i="18"/>
  <c r="B117" i="18"/>
  <c r="F113" i="18"/>
  <c r="E110" i="18"/>
  <c r="D107" i="18"/>
  <c r="C104" i="18"/>
  <c r="B101" i="18"/>
  <c r="F97" i="18"/>
  <c r="E94" i="18"/>
  <c r="D91" i="18"/>
  <c r="C88" i="18"/>
  <c r="B85" i="18"/>
  <c r="F81" i="18"/>
  <c r="E78" i="18"/>
  <c r="D75" i="18"/>
  <c r="C72" i="18"/>
  <c r="B69" i="18"/>
  <c r="F65" i="18"/>
  <c r="E62" i="18"/>
  <c r="D59" i="18"/>
  <c r="C56" i="18"/>
  <c r="B53" i="18"/>
  <c r="F49" i="18"/>
  <c r="E46" i="18"/>
  <c r="D43" i="18"/>
  <c r="C40" i="18"/>
  <c r="B37" i="18"/>
  <c r="F33" i="18"/>
  <c r="E30" i="18"/>
  <c r="D27" i="18"/>
  <c r="C24" i="18"/>
  <c r="B21" i="18"/>
  <c r="F17" i="18"/>
  <c r="E14" i="18"/>
  <c r="C172" i="17"/>
  <c r="B169" i="17"/>
  <c r="F165" i="17"/>
  <c r="E162" i="17"/>
  <c r="C80" i="25"/>
  <c r="E171" i="23"/>
  <c r="B163" i="22"/>
  <c r="E44" i="22"/>
  <c r="B103" i="21"/>
  <c r="B45" i="21"/>
  <c r="D19" i="21"/>
  <c r="B135" i="23"/>
  <c r="E93" i="23"/>
  <c r="B68" i="23"/>
  <c r="D42" i="23"/>
  <c r="F16" i="23"/>
  <c r="D152" i="22"/>
  <c r="F126" i="22"/>
  <c r="F106" i="22"/>
  <c r="B94" i="22"/>
  <c r="C81" i="22"/>
  <c r="D68" i="22"/>
  <c r="E63" i="22"/>
  <c r="F58" i="22"/>
  <c r="F54" i="22"/>
  <c r="F50" i="22"/>
  <c r="B46" i="22"/>
  <c r="B42" i="22"/>
  <c r="B38" i="22"/>
  <c r="C33" i="22"/>
  <c r="C29" i="22"/>
  <c r="C25" i="22"/>
  <c r="D20" i="22"/>
  <c r="D16" i="22"/>
  <c r="E173" i="21"/>
  <c r="F168" i="21"/>
  <c r="F164" i="21"/>
  <c r="F160" i="21"/>
  <c r="C157" i="21"/>
  <c r="B154" i="21"/>
  <c r="F150" i="21"/>
  <c r="E147" i="21"/>
  <c r="D144" i="21"/>
  <c r="C141" i="21"/>
  <c r="B138" i="21"/>
  <c r="F134" i="21"/>
  <c r="E131" i="21"/>
  <c r="D128" i="21"/>
  <c r="C125" i="21"/>
  <c r="B122" i="21"/>
  <c r="F118" i="21"/>
  <c r="E115" i="21"/>
  <c r="D112" i="21"/>
  <c r="C109" i="21"/>
  <c r="B106" i="21"/>
  <c r="F102" i="21"/>
  <c r="E99" i="21"/>
  <c r="D96" i="21"/>
  <c r="C93" i="21"/>
  <c r="B90" i="21"/>
  <c r="F86" i="21"/>
  <c r="E83" i="21"/>
  <c r="D80" i="21"/>
  <c r="C77" i="21"/>
  <c r="B74" i="21"/>
  <c r="F70" i="21"/>
  <c r="E67" i="21"/>
  <c r="D64" i="21"/>
  <c r="C61" i="21"/>
  <c r="B58" i="21"/>
  <c r="F54" i="21"/>
  <c r="E51" i="21"/>
  <c r="D48" i="21"/>
  <c r="C45" i="21"/>
  <c r="B42" i="21"/>
  <c r="F38" i="21"/>
  <c r="E35" i="21"/>
  <c r="D32" i="21"/>
  <c r="C29" i="21"/>
  <c r="B26" i="21"/>
  <c r="F22" i="21"/>
  <c r="E19" i="21"/>
  <c r="D16" i="21"/>
  <c r="D13" i="21"/>
  <c r="C171" i="20"/>
  <c r="B168" i="20"/>
  <c r="F164" i="20"/>
  <c r="E161" i="20"/>
  <c r="D158" i="20"/>
  <c r="C155" i="20"/>
  <c r="B152" i="20"/>
  <c r="F148" i="20"/>
  <c r="E145" i="20"/>
  <c r="D142" i="20"/>
  <c r="C139" i="20"/>
  <c r="B136" i="20"/>
  <c r="F132" i="20"/>
  <c r="E129" i="20"/>
  <c r="D126" i="20"/>
  <c r="C123" i="20"/>
  <c r="B120" i="20"/>
  <c r="F116" i="20"/>
  <c r="E113" i="20"/>
  <c r="D110" i="20"/>
  <c r="C107" i="20"/>
  <c r="B104" i="20"/>
  <c r="F100" i="20"/>
  <c r="E97" i="20"/>
  <c r="D94" i="20"/>
  <c r="C91" i="20"/>
  <c r="B88" i="20"/>
  <c r="F84" i="20"/>
  <c r="E81" i="20"/>
  <c r="D78" i="20"/>
  <c r="C75" i="20"/>
  <c r="B72" i="20"/>
  <c r="F68" i="20"/>
  <c r="E65" i="20"/>
  <c r="D62" i="20"/>
  <c r="C59" i="20"/>
  <c r="B56" i="20"/>
  <c r="F52" i="20"/>
  <c r="E49" i="20"/>
  <c r="D46" i="20"/>
  <c r="B173" i="20"/>
  <c r="C166" i="20"/>
  <c r="E160" i="20"/>
  <c r="F153" i="20"/>
  <c r="D147" i="20"/>
  <c r="B141" i="20"/>
  <c r="C134" i="20"/>
  <c r="E128" i="20"/>
  <c r="F121" i="20"/>
  <c r="D115" i="20"/>
  <c r="B109" i="20"/>
  <c r="C102" i="20"/>
  <c r="E96" i="20"/>
  <c r="F89" i="20"/>
  <c r="D83" i="20"/>
  <c r="B77" i="20"/>
  <c r="C70" i="20"/>
  <c r="E64" i="20"/>
  <c r="F57" i="20"/>
  <c r="D51" i="20"/>
  <c r="B45" i="20"/>
  <c r="D41" i="20"/>
  <c r="C38" i="20"/>
  <c r="B35" i="20"/>
  <c r="F31" i="20"/>
  <c r="E28" i="20"/>
  <c r="D25" i="20"/>
  <c r="C22" i="20"/>
  <c r="B19" i="20"/>
  <c r="F15" i="20"/>
  <c r="D173" i="19"/>
  <c r="C170" i="19"/>
  <c r="B167" i="19"/>
  <c r="F163" i="19"/>
  <c r="E160" i="19"/>
  <c r="D157" i="19"/>
  <c r="C154" i="19"/>
  <c r="B151" i="19"/>
  <c r="F147" i="19"/>
  <c r="E144" i="19"/>
  <c r="D141" i="19"/>
  <c r="C138" i="19"/>
  <c r="B135" i="19"/>
  <c r="F131" i="19"/>
  <c r="E128" i="19"/>
  <c r="D125" i="19"/>
  <c r="C122" i="19"/>
  <c r="B119" i="19"/>
  <c r="F115" i="19"/>
  <c r="E112" i="19"/>
  <c r="D109" i="19"/>
  <c r="C106" i="19"/>
  <c r="B103" i="19"/>
  <c r="F99" i="19"/>
  <c r="E96" i="19"/>
  <c r="D93" i="19"/>
  <c r="C90" i="19"/>
  <c r="B87" i="19"/>
  <c r="F83" i="19"/>
  <c r="E80" i="19"/>
  <c r="D77" i="19"/>
  <c r="C74" i="19"/>
  <c r="B71" i="19"/>
  <c r="F67" i="19"/>
  <c r="E64" i="19"/>
  <c r="D61" i="19"/>
  <c r="C58" i="19"/>
  <c r="B55" i="19"/>
  <c r="F51" i="19"/>
  <c r="E48" i="19"/>
  <c r="D45" i="19"/>
  <c r="C42" i="19"/>
  <c r="B39" i="19"/>
  <c r="F35" i="19"/>
  <c r="E32" i="19"/>
  <c r="D29" i="19"/>
  <c r="C26" i="19"/>
  <c r="B23" i="19"/>
  <c r="F19" i="19"/>
  <c r="E16" i="19"/>
  <c r="C13" i="19"/>
  <c r="B171" i="18"/>
  <c r="F167" i="18"/>
  <c r="E164" i="18"/>
  <c r="D161" i="18"/>
  <c r="C158" i="18"/>
  <c r="B155" i="18"/>
  <c r="F151" i="18"/>
  <c r="E148" i="18"/>
  <c r="D145" i="18"/>
  <c r="C142" i="18"/>
  <c r="B139" i="18"/>
  <c r="F135" i="18"/>
  <c r="E132" i="18"/>
  <c r="D129" i="18"/>
  <c r="C126" i="18"/>
  <c r="B123" i="18"/>
  <c r="F119" i="18"/>
  <c r="E116" i="18"/>
  <c r="D113" i="18"/>
  <c r="C110" i="18"/>
  <c r="B107" i="18"/>
  <c r="F103" i="18"/>
  <c r="E100" i="18"/>
  <c r="D97" i="18"/>
  <c r="C94" i="18"/>
  <c r="B91" i="18"/>
  <c r="F87" i="18"/>
  <c r="E84" i="18"/>
  <c r="D81" i="18"/>
  <c r="C78" i="18"/>
  <c r="B75" i="18"/>
  <c r="F71" i="18"/>
  <c r="E68" i="18"/>
  <c r="D65" i="18"/>
  <c r="C62" i="18"/>
  <c r="B59" i="18"/>
  <c r="F55" i="18"/>
  <c r="E52" i="18"/>
  <c r="D49" i="18"/>
  <c r="C46" i="18"/>
  <c r="B43" i="18"/>
  <c r="F39" i="18"/>
  <c r="E36" i="18"/>
  <c r="D33" i="18"/>
  <c r="C30" i="18"/>
  <c r="B27" i="18"/>
  <c r="F23" i="18"/>
  <c r="E20" i="18"/>
  <c r="D17" i="18"/>
  <c r="C14" i="18"/>
  <c r="F171" i="17"/>
  <c r="E168" i="17"/>
  <c r="D165" i="17"/>
  <c r="C162" i="17"/>
  <c r="D29" i="25"/>
  <c r="B146" i="23"/>
  <c r="D137" i="22"/>
  <c r="F31" i="22"/>
  <c r="C90" i="21"/>
  <c r="F41" i="21"/>
  <c r="C16" i="21"/>
  <c r="C128" i="23"/>
  <c r="D90" i="23"/>
  <c r="F64" i="23"/>
  <c r="C39" i="23"/>
  <c r="F13" i="23"/>
  <c r="C149" i="22"/>
  <c r="E123" i="22"/>
  <c r="D104" i="22"/>
  <c r="E91" i="22"/>
  <c r="F78" i="22"/>
  <c r="B68" i="22"/>
  <c r="F62" i="22"/>
  <c r="D58" i="22"/>
  <c r="D54" i="22"/>
  <c r="B50" i="22"/>
  <c r="E45" i="22"/>
  <c r="E41" i="22"/>
  <c r="C37" i="22"/>
  <c r="F32" i="22"/>
  <c r="F28" i="22"/>
  <c r="D24" i="22"/>
  <c r="B20" i="22"/>
  <c r="B16" i="22"/>
  <c r="F172" i="21"/>
  <c r="D168" i="21"/>
  <c r="D164" i="21"/>
  <c r="D160" i="21"/>
  <c r="F156" i="21"/>
  <c r="E153" i="21"/>
  <c r="D150" i="21"/>
  <c r="C147" i="21"/>
  <c r="B144" i="21"/>
  <c r="F140" i="21"/>
  <c r="E137" i="21"/>
  <c r="D134" i="21"/>
  <c r="C131" i="21"/>
  <c r="B128" i="21"/>
  <c r="F124" i="21"/>
  <c r="E121" i="21"/>
  <c r="D118" i="21"/>
  <c r="C115" i="21"/>
  <c r="B112" i="21"/>
  <c r="F108" i="21"/>
  <c r="E105" i="21"/>
  <c r="D102" i="21"/>
  <c r="C99" i="21"/>
  <c r="B96" i="21"/>
  <c r="F92" i="21"/>
  <c r="E89" i="21"/>
  <c r="D86" i="21"/>
  <c r="C83" i="21"/>
  <c r="B80" i="21"/>
  <c r="F76" i="21"/>
  <c r="E73" i="21"/>
  <c r="D70" i="21"/>
  <c r="C67" i="21"/>
  <c r="B64" i="21"/>
  <c r="F60" i="21"/>
  <c r="E57" i="21"/>
  <c r="D54" i="21"/>
  <c r="C51" i="21"/>
  <c r="B48" i="21"/>
  <c r="F44" i="21"/>
  <c r="E41" i="21"/>
  <c r="D38" i="21"/>
  <c r="C35" i="21"/>
  <c r="B32" i="21"/>
  <c r="F28" i="21"/>
  <c r="E25" i="21"/>
  <c r="D22" i="21"/>
  <c r="C19" i="21"/>
  <c r="B16" i="21"/>
  <c r="B13" i="21"/>
  <c r="F170" i="20"/>
  <c r="E167" i="20"/>
  <c r="D164" i="20"/>
  <c r="C161" i="20"/>
  <c r="B158" i="20"/>
  <c r="F154" i="20"/>
  <c r="E151" i="20"/>
  <c r="D148" i="20"/>
  <c r="C145" i="20"/>
  <c r="B142" i="20"/>
  <c r="F138" i="20"/>
  <c r="E135" i="20"/>
  <c r="D132" i="20"/>
  <c r="C129" i="20"/>
  <c r="B126" i="20"/>
  <c r="F122" i="20"/>
  <c r="E119" i="20"/>
  <c r="D116" i="20"/>
  <c r="C113" i="20"/>
  <c r="B110" i="20"/>
  <c r="F106" i="20"/>
  <c r="E103" i="20"/>
  <c r="D100" i="20"/>
  <c r="C97" i="20"/>
  <c r="B94" i="20"/>
  <c r="F90" i="20"/>
  <c r="E87" i="20"/>
  <c r="D84" i="20"/>
  <c r="C81" i="20"/>
  <c r="B78" i="20"/>
  <c r="F74" i="20"/>
  <c r="E71" i="20"/>
  <c r="D68" i="20"/>
  <c r="C65" i="20"/>
  <c r="B62" i="20"/>
  <c r="F58" i="20"/>
  <c r="E55" i="20"/>
  <c r="D52" i="20"/>
  <c r="C49" i="20"/>
  <c r="B46" i="20"/>
  <c r="E172" i="20"/>
  <c r="F165" i="20"/>
  <c r="D159" i="20"/>
  <c r="B153" i="20"/>
  <c r="C146" i="20"/>
  <c r="E140" i="20"/>
  <c r="F133" i="20"/>
  <c r="D127" i="20"/>
  <c r="B121" i="20"/>
  <c r="C114" i="20"/>
  <c r="E108" i="20"/>
  <c r="F101" i="20"/>
  <c r="D95" i="20"/>
  <c r="B89" i="20"/>
  <c r="C82" i="20"/>
  <c r="E76" i="20"/>
  <c r="F69" i="20"/>
  <c r="D63" i="20"/>
  <c r="B57" i="20"/>
  <c r="C50" i="20"/>
  <c r="E44" i="20"/>
  <c r="B41" i="20"/>
  <c r="F37" i="20"/>
  <c r="E34" i="20"/>
  <c r="D31" i="20"/>
  <c r="C28" i="20"/>
  <c r="B25" i="20"/>
  <c r="F21" i="20"/>
  <c r="E18" i="20"/>
  <c r="D15" i="20"/>
  <c r="B173" i="19"/>
  <c r="F169" i="19"/>
  <c r="E166" i="19"/>
  <c r="D163" i="19"/>
  <c r="C160" i="19"/>
  <c r="B157" i="19"/>
  <c r="F153" i="19"/>
  <c r="E150" i="19"/>
  <c r="D147" i="19"/>
  <c r="C144" i="19"/>
  <c r="B141" i="19"/>
  <c r="F137" i="19"/>
  <c r="E134" i="19"/>
  <c r="D131" i="19"/>
  <c r="C128" i="19"/>
  <c r="B125" i="19"/>
  <c r="F121" i="19"/>
  <c r="E118" i="19"/>
  <c r="D115" i="19"/>
  <c r="C112" i="19"/>
  <c r="B109" i="19"/>
  <c r="F105" i="19"/>
  <c r="E102" i="19"/>
  <c r="D99" i="19"/>
  <c r="C96" i="19"/>
  <c r="B93" i="19"/>
  <c r="F89" i="19"/>
  <c r="E86" i="19"/>
  <c r="D83" i="19"/>
  <c r="C80" i="19"/>
  <c r="B77" i="19"/>
  <c r="F73" i="19"/>
  <c r="E70" i="19"/>
  <c r="D67" i="19"/>
  <c r="C64" i="19"/>
  <c r="B61" i="19"/>
  <c r="F57" i="19"/>
  <c r="E54" i="19"/>
  <c r="D51" i="19"/>
  <c r="C48" i="19"/>
  <c r="B45" i="19"/>
  <c r="F41" i="19"/>
  <c r="E38" i="19"/>
  <c r="D35" i="19"/>
  <c r="C32" i="19"/>
  <c r="B29" i="19"/>
  <c r="F25" i="19"/>
  <c r="E22" i="19"/>
  <c r="D19" i="19"/>
  <c r="C16" i="19"/>
  <c r="F173" i="18"/>
  <c r="E170" i="18"/>
  <c r="D167" i="18"/>
  <c r="C164" i="18"/>
  <c r="B161" i="18"/>
  <c r="F157" i="18"/>
  <c r="E154" i="18"/>
  <c r="D151" i="18"/>
  <c r="C148" i="18"/>
  <c r="B145" i="18"/>
  <c r="F141" i="18"/>
  <c r="E138" i="18"/>
  <c r="D135" i="18"/>
  <c r="C132" i="18"/>
  <c r="B129" i="18"/>
  <c r="F125" i="18"/>
  <c r="E122" i="18"/>
  <c r="D119" i="18"/>
  <c r="C116" i="18"/>
  <c r="B113" i="18"/>
  <c r="F109" i="18"/>
  <c r="E106" i="18"/>
  <c r="D103" i="18"/>
  <c r="C100" i="18"/>
  <c r="B97" i="18"/>
  <c r="F93" i="18"/>
  <c r="E90" i="18"/>
  <c r="D87" i="18"/>
  <c r="C84" i="18"/>
  <c r="B81" i="18"/>
  <c r="F77" i="18"/>
  <c r="E74" i="18"/>
  <c r="D71" i="18"/>
  <c r="C68" i="18"/>
  <c r="B65" i="18"/>
  <c r="F61" i="18"/>
  <c r="E58" i="18"/>
  <c r="D55" i="18"/>
  <c r="C52" i="18"/>
  <c r="B49" i="18"/>
  <c r="F45" i="18"/>
  <c r="E42" i="18"/>
  <c r="D39" i="18"/>
  <c r="C36" i="18"/>
  <c r="B33" i="18"/>
  <c r="F29" i="18"/>
  <c r="E26" i="18"/>
  <c r="D23" i="18"/>
  <c r="C20" i="18"/>
  <c r="B17" i="18"/>
  <c r="E13" i="18"/>
  <c r="D171" i="17"/>
  <c r="C168" i="17"/>
  <c r="B165" i="17"/>
  <c r="F161" i="17"/>
  <c r="B164" i="24"/>
  <c r="D120" i="23"/>
  <c r="D121" i="22"/>
  <c r="B19" i="22"/>
  <c r="D77" i="21"/>
  <c r="E38" i="21"/>
  <c r="D173" i="23"/>
  <c r="E122" i="23"/>
  <c r="C87" i="23"/>
  <c r="E61" i="23"/>
  <c r="B36" i="23"/>
  <c r="E171" i="22"/>
  <c r="B146" i="22"/>
  <c r="D120" i="22"/>
  <c r="E103" i="22"/>
  <c r="F90" i="22"/>
  <c r="B78" i="22"/>
  <c r="C67" i="22"/>
  <c r="B62" i="22"/>
  <c r="B58" i="22"/>
  <c r="B54" i="22"/>
  <c r="C49" i="22"/>
  <c r="C45" i="22"/>
  <c r="C41" i="22"/>
  <c r="D36" i="22"/>
  <c r="D32" i="22"/>
  <c r="D28" i="22"/>
  <c r="E23" i="22"/>
  <c r="E19" i="22"/>
  <c r="E15" i="22"/>
  <c r="B172" i="21"/>
  <c r="B168" i="21"/>
  <c r="B164" i="21"/>
  <c r="B160" i="21"/>
  <c r="D156" i="21"/>
  <c r="C153" i="21"/>
  <c r="B150" i="21"/>
  <c r="F146" i="21"/>
  <c r="E143" i="21"/>
  <c r="D140" i="21"/>
  <c r="C137" i="21"/>
  <c r="B134" i="21"/>
  <c r="F130" i="21"/>
  <c r="E127" i="21"/>
  <c r="D124" i="21"/>
  <c r="C121" i="21"/>
  <c r="B118" i="21"/>
  <c r="F114" i="21"/>
  <c r="E111" i="21"/>
  <c r="D108" i="21"/>
  <c r="C105" i="21"/>
  <c r="B102" i="21"/>
  <c r="F98" i="21"/>
  <c r="E95" i="21"/>
  <c r="D92" i="21"/>
  <c r="C89" i="21"/>
  <c r="B86" i="21"/>
  <c r="F82" i="21"/>
  <c r="E79" i="21"/>
  <c r="D76" i="21"/>
  <c r="C73" i="21"/>
  <c r="B70" i="21"/>
  <c r="F66" i="21"/>
  <c r="E63" i="21"/>
  <c r="D60" i="21"/>
  <c r="C57" i="21"/>
  <c r="B54" i="21"/>
  <c r="F50" i="21"/>
  <c r="E47" i="21"/>
  <c r="D44" i="21"/>
  <c r="C41" i="21"/>
  <c r="B38" i="21"/>
  <c r="F34" i="21"/>
  <c r="E31" i="21"/>
  <c r="D28" i="21"/>
  <c r="C25" i="21"/>
  <c r="B22" i="21"/>
  <c r="F18" i="21"/>
  <c r="E15" i="21"/>
  <c r="E173" i="20"/>
  <c r="D170" i="20"/>
  <c r="C167" i="20"/>
  <c r="B164" i="20"/>
  <c r="F160" i="20"/>
  <c r="E157" i="20"/>
  <c r="D154" i="20"/>
  <c r="C151" i="20"/>
  <c r="B148" i="20"/>
  <c r="F144" i="20"/>
  <c r="E141" i="20"/>
  <c r="D138" i="20"/>
  <c r="C135" i="20"/>
  <c r="B132" i="20"/>
  <c r="F128" i="20"/>
  <c r="E125" i="20"/>
  <c r="D122" i="20"/>
  <c r="C119" i="20"/>
  <c r="B116" i="20"/>
  <c r="F112" i="20"/>
  <c r="E109" i="20"/>
  <c r="D106" i="20"/>
  <c r="C103" i="20"/>
  <c r="B100" i="20"/>
  <c r="F96" i="20"/>
  <c r="E93" i="20"/>
  <c r="D90" i="20"/>
  <c r="C87" i="20"/>
  <c r="B84" i="20"/>
  <c r="F80" i="20"/>
  <c r="E77" i="20"/>
  <c r="D74" i="20"/>
  <c r="C71" i="20"/>
  <c r="B68" i="20"/>
  <c r="F64" i="20"/>
  <c r="E61" i="20"/>
  <c r="D58" i="20"/>
  <c r="C55" i="20"/>
  <c r="B52" i="20"/>
  <c r="F48" i="20"/>
  <c r="E45" i="20"/>
  <c r="D171" i="20"/>
  <c r="B165" i="20"/>
  <c r="C158" i="20"/>
  <c r="E152" i="20"/>
  <c r="F145" i="20"/>
  <c r="D139" i="20"/>
  <c r="B133" i="20"/>
  <c r="C126" i="20"/>
  <c r="E120" i="20"/>
  <c r="F113" i="20"/>
  <c r="D107" i="20"/>
  <c r="B101" i="20"/>
  <c r="C94" i="20"/>
  <c r="E88" i="20"/>
  <c r="F81" i="20"/>
  <c r="D75" i="20"/>
  <c r="B69" i="20"/>
  <c r="C62" i="20"/>
  <c r="E56" i="20"/>
  <c r="F49" i="20"/>
  <c r="F43" i="20"/>
  <c r="E40" i="20"/>
  <c r="D37" i="20"/>
  <c r="C34" i="20"/>
  <c r="B31" i="20"/>
  <c r="F27" i="20"/>
  <c r="E24" i="20"/>
  <c r="D21" i="20"/>
  <c r="C18" i="20"/>
  <c r="B15" i="20"/>
  <c r="E172" i="19"/>
  <c r="D169" i="19"/>
  <c r="C166" i="19"/>
  <c r="B163" i="19"/>
  <c r="F159" i="19"/>
  <c r="E156" i="19"/>
  <c r="D153" i="19"/>
  <c r="C150" i="19"/>
  <c r="B147" i="19"/>
  <c r="F143" i="19"/>
  <c r="E140" i="19"/>
  <c r="D137" i="19"/>
  <c r="C134" i="19"/>
  <c r="B131" i="19"/>
  <c r="F127" i="19"/>
  <c r="E124" i="19"/>
  <c r="D121" i="19"/>
  <c r="C118" i="19"/>
  <c r="B115" i="19"/>
  <c r="F111" i="19"/>
  <c r="E108" i="19"/>
  <c r="D105" i="19"/>
  <c r="C102" i="19"/>
  <c r="B99" i="19"/>
  <c r="F95" i="19"/>
  <c r="E92" i="19"/>
  <c r="D89" i="19"/>
  <c r="C86" i="19"/>
  <c r="B83" i="19"/>
  <c r="F79" i="19"/>
  <c r="E76" i="19"/>
  <c r="D73" i="19"/>
  <c r="C70" i="19"/>
  <c r="B67" i="19"/>
  <c r="F63" i="19"/>
  <c r="E60" i="19"/>
  <c r="D57" i="19"/>
  <c r="C54" i="19"/>
  <c r="B51" i="19"/>
  <c r="F47" i="19"/>
  <c r="E44" i="19"/>
  <c r="D41" i="19"/>
  <c r="C38" i="19"/>
  <c r="B35" i="19"/>
  <c r="F31" i="19"/>
  <c r="E28" i="19"/>
  <c r="D25" i="19"/>
  <c r="C22" i="19"/>
  <c r="B19" i="19"/>
  <c r="F15" i="19"/>
  <c r="D173" i="18"/>
  <c r="C170" i="18"/>
  <c r="B167" i="18"/>
  <c r="F163" i="18"/>
  <c r="E160" i="18"/>
  <c r="D157" i="18"/>
  <c r="C154" i="18"/>
  <c r="B151" i="18"/>
  <c r="F147" i="18"/>
  <c r="E144" i="18"/>
  <c r="D141" i="18"/>
  <c r="C138" i="18"/>
  <c r="B135" i="18"/>
  <c r="F131" i="18"/>
  <c r="E128" i="18"/>
  <c r="D125" i="18"/>
  <c r="C122" i="18"/>
  <c r="B119" i="18"/>
  <c r="F115" i="18"/>
  <c r="E112" i="18"/>
  <c r="D109" i="18"/>
  <c r="C106" i="18"/>
  <c r="B103" i="18"/>
  <c r="F99" i="18"/>
  <c r="E96" i="18"/>
  <c r="D93" i="18"/>
  <c r="C90" i="18"/>
  <c r="B87" i="18"/>
  <c r="F83" i="18"/>
  <c r="E80" i="18"/>
  <c r="D77" i="18"/>
  <c r="C74" i="18"/>
  <c r="B71" i="18"/>
  <c r="F67" i="18"/>
  <c r="E64" i="18"/>
  <c r="D61" i="18"/>
  <c r="C58" i="18"/>
  <c r="B55" i="18"/>
  <c r="F51" i="18"/>
  <c r="E48" i="18"/>
  <c r="D45" i="18"/>
  <c r="C42" i="18"/>
  <c r="B39" i="18"/>
  <c r="F35" i="18"/>
  <c r="E32" i="18"/>
  <c r="D29" i="18"/>
  <c r="C26" i="18"/>
  <c r="B23" i="18"/>
  <c r="F19" i="18"/>
  <c r="E16" i="18"/>
  <c r="C13" i="18"/>
  <c r="B171" i="17"/>
  <c r="F167" i="17"/>
  <c r="E164" i="17"/>
  <c r="D62" i="25"/>
  <c r="D138" i="24"/>
  <c r="F157" i="23"/>
  <c r="E108" i="22"/>
  <c r="B167" i="21"/>
  <c r="E64" i="21"/>
  <c r="D35" i="21"/>
  <c r="B167" i="23"/>
  <c r="F115" i="23"/>
  <c r="B84" i="23"/>
  <c r="D58" i="23"/>
  <c r="F32" i="23"/>
  <c r="D168" i="22"/>
  <c r="F142" i="22"/>
  <c r="C117" i="22"/>
  <c r="C101" i="22"/>
  <c r="D88" i="22"/>
  <c r="E75" i="22"/>
  <c r="B66" i="22"/>
  <c r="E61" i="22"/>
  <c r="E57" i="22"/>
  <c r="C53" i="22"/>
  <c r="F48" i="22"/>
  <c r="F44" i="22"/>
  <c r="D40" i="22"/>
  <c r="B36" i="22"/>
  <c r="B32" i="22"/>
  <c r="E27" i="22"/>
  <c r="C23" i="22"/>
  <c r="C19" i="22"/>
  <c r="F14" i="22"/>
  <c r="E171" i="21"/>
  <c r="E167" i="21"/>
  <c r="C163" i="21"/>
  <c r="C159" i="21"/>
  <c r="B156" i="21"/>
  <c r="F152" i="21"/>
  <c r="E149" i="21"/>
  <c r="D146" i="21"/>
  <c r="C143" i="21"/>
  <c r="B140" i="21"/>
  <c r="F136" i="21"/>
  <c r="E133" i="21"/>
  <c r="D130" i="21"/>
  <c r="C127" i="21"/>
  <c r="B124" i="21"/>
  <c r="F120" i="21"/>
  <c r="E117" i="21"/>
  <c r="D114" i="21"/>
  <c r="C111" i="21"/>
  <c r="B108" i="21"/>
  <c r="F104" i="21"/>
  <c r="E101" i="21"/>
  <c r="D98" i="21"/>
  <c r="C95" i="21"/>
  <c r="B92" i="21"/>
  <c r="F88" i="21"/>
  <c r="E85" i="21"/>
  <c r="D82" i="21"/>
  <c r="C79" i="21"/>
  <c r="B76" i="21"/>
  <c r="F72" i="21"/>
  <c r="E69" i="21"/>
  <c r="D66" i="21"/>
  <c r="C63" i="21"/>
  <c r="B60" i="21"/>
  <c r="F56" i="21"/>
  <c r="E53" i="21"/>
  <c r="D50" i="21"/>
  <c r="C47" i="21"/>
  <c r="B44" i="21"/>
  <c r="F40" i="21"/>
  <c r="E37" i="21"/>
  <c r="D34" i="21"/>
  <c r="C31" i="21"/>
  <c r="B28" i="21"/>
  <c r="F24" i="21"/>
  <c r="E21" i="21"/>
  <c r="D18" i="21"/>
  <c r="C15" i="21"/>
  <c r="C173" i="20"/>
  <c r="B170" i="20"/>
  <c r="F166" i="20"/>
  <c r="E163" i="20"/>
  <c r="D160" i="20"/>
  <c r="C157" i="20"/>
  <c r="B154" i="20"/>
  <c r="F150" i="20"/>
  <c r="E147" i="20"/>
  <c r="D144" i="20"/>
  <c r="C141" i="20"/>
  <c r="B138" i="20"/>
  <c r="F134" i="20"/>
  <c r="E131" i="20"/>
  <c r="D128" i="20"/>
  <c r="C125" i="20"/>
  <c r="B122" i="20"/>
  <c r="F118" i="20"/>
  <c r="E115" i="20"/>
  <c r="D112" i="20"/>
  <c r="C109" i="20"/>
  <c r="B106" i="20"/>
  <c r="F102" i="20"/>
  <c r="E99" i="20"/>
  <c r="D96" i="20"/>
  <c r="C93" i="20"/>
  <c r="B90" i="20"/>
  <c r="F86" i="20"/>
  <c r="E83" i="20"/>
  <c r="D80" i="20"/>
  <c r="C77" i="20"/>
  <c r="B74" i="20"/>
  <c r="F70" i="20"/>
  <c r="E67" i="20"/>
  <c r="D64" i="20"/>
  <c r="C61" i="20"/>
  <c r="B58" i="20"/>
  <c r="F54" i="20"/>
  <c r="E51" i="20"/>
  <c r="D48" i="20"/>
  <c r="C45" i="20"/>
  <c r="C170" i="20"/>
  <c r="E164" i="20"/>
  <c r="F157" i="20"/>
  <c r="D151" i="20"/>
  <c r="B145" i="20"/>
  <c r="C138" i="20"/>
  <c r="E132" i="20"/>
  <c r="F125" i="20"/>
  <c r="D119" i="20"/>
  <c r="B113" i="20"/>
  <c r="C106" i="20"/>
  <c r="E100" i="20"/>
  <c r="F93" i="20"/>
  <c r="D87" i="20"/>
  <c r="B81" i="20"/>
  <c r="C74" i="20"/>
  <c r="E68" i="20"/>
  <c r="F61" i="20"/>
  <c r="D55" i="20"/>
  <c r="B49" i="20"/>
  <c r="D43" i="20"/>
  <c r="C40" i="20"/>
  <c r="B37" i="20"/>
  <c r="F33" i="20"/>
  <c r="E30" i="20"/>
  <c r="D27" i="20"/>
  <c r="C24" i="20"/>
  <c r="B21" i="20"/>
  <c r="F17" i="20"/>
  <c r="E14" i="20"/>
  <c r="C172" i="19"/>
  <c r="B169" i="19"/>
  <c r="F165" i="19"/>
  <c r="E162" i="19"/>
  <c r="D159" i="19"/>
  <c r="C156" i="19"/>
  <c r="B153" i="19"/>
  <c r="F149" i="19"/>
  <c r="E146" i="19"/>
  <c r="D143" i="19"/>
  <c r="C140" i="19"/>
  <c r="B137" i="19"/>
  <c r="F133" i="19"/>
  <c r="E130" i="19"/>
  <c r="D127" i="19"/>
  <c r="C124" i="19"/>
  <c r="B121" i="19"/>
  <c r="F117" i="19"/>
  <c r="E114" i="19"/>
  <c r="D111" i="19"/>
  <c r="C108" i="19"/>
  <c r="B105" i="19"/>
  <c r="F101" i="19"/>
  <c r="E98" i="19"/>
  <c r="D95" i="19"/>
  <c r="C92" i="19"/>
  <c r="B89" i="19"/>
  <c r="F85" i="19"/>
  <c r="E82" i="19"/>
  <c r="D79" i="19"/>
  <c r="C76" i="19"/>
  <c r="B73" i="19"/>
  <c r="F69" i="19"/>
  <c r="E66" i="19"/>
  <c r="D63" i="19"/>
  <c r="C60" i="19"/>
  <c r="B57" i="19"/>
  <c r="F53" i="19"/>
  <c r="E50" i="19"/>
  <c r="D47" i="19"/>
  <c r="C44" i="19"/>
  <c r="B41" i="19"/>
  <c r="F37" i="19"/>
  <c r="E34" i="19"/>
  <c r="D31" i="19"/>
  <c r="C28" i="19"/>
  <c r="B25" i="19"/>
  <c r="F21" i="19"/>
  <c r="E18" i="19"/>
  <c r="D15" i="19"/>
  <c r="B173" i="18"/>
  <c r="F169" i="18"/>
  <c r="E166" i="18"/>
  <c r="D163" i="18"/>
  <c r="C160" i="18"/>
  <c r="B157" i="18"/>
  <c r="F153" i="18"/>
  <c r="E150" i="18"/>
  <c r="D147" i="18"/>
  <c r="C144" i="18"/>
  <c r="B141" i="18"/>
  <c r="F137" i="18"/>
  <c r="E134" i="18"/>
  <c r="D131" i="18"/>
  <c r="C128" i="18"/>
  <c r="B125" i="18"/>
  <c r="F121" i="18"/>
  <c r="E118" i="18"/>
  <c r="D115" i="18"/>
  <c r="C112" i="18"/>
  <c r="B109" i="18"/>
  <c r="F105" i="18"/>
  <c r="E102" i="18"/>
  <c r="D99" i="18"/>
  <c r="C96" i="18"/>
  <c r="B93" i="18"/>
  <c r="F89" i="18"/>
  <c r="E86" i="18"/>
  <c r="D83" i="18"/>
  <c r="C80" i="18"/>
  <c r="B77" i="18"/>
  <c r="F73" i="18"/>
  <c r="E70" i="18"/>
  <c r="D67" i="18"/>
  <c r="C64" i="18"/>
  <c r="B61" i="18"/>
  <c r="F57" i="18"/>
  <c r="E54" i="18"/>
  <c r="D51" i="18"/>
  <c r="C48" i="18"/>
  <c r="B45" i="18"/>
  <c r="F41" i="18"/>
  <c r="E38" i="18"/>
  <c r="D35" i="18"/>
  <c r="C32" i="18"/>
  <c r="B29" i="18"/>
  <c r="F25" i="18"/>
  <c r="E22" i="18"/>
  <c r="D19" i="18"/>
  <c r="C16" i="18"/>
  <c r="F173" i="17"/>
  <c r="E170" i="17"/>
  <c r="D167" i="17"/>
  <c r="C164" i="17"/>
  <c r="E128" i="25"/>
  <c r="F112" i="24"/>
  <c r="C106" i="23"/>
  <c r="F95" i="22"/>
  <c r="C154" i="21"/>
  <c r="F57" i="21"/>
  <c r="C32" i="21"/>
  <c r="C160" i="23"/>
  <c r="D109" i="23"/>
  <c r="F80" i="23"/>
  <c r="C55" i="23"/>
  <c r="E29" i="23"/>
  <c r="C165" i="22"/>
  <c r="E139" i="22"/>
  <c r="B114" i="22"/>
  <c r="D100" i="22"/>
  <c r="E87" i="22"/>
  <c r="F74" i="22"/>
  <c r="C65" i="22"/>
  <c r="C61" i="22"/>
  <c r="C57" i="22"/>
  <c r="D52" i="22"/>
  <c r="D48" i="22"/>
  <c r="D44" i="22"/>
  <c r="E39" i="22"/>
  <c r="E35" i="22"/>
  <c r="E31" i="22"/>
  <c r="F26" i="22"/>
  <c r="F22" i="22"/>
  <c r="F18" i="22"/>
  <c r="B14" i="22"/>
  <c r="C171" i="21"/>
  <c r="C167" i="21"/>
  <c r="D162" i="21"/>
  <c r="F158" i="21"/>
  <c r="E155" i="21"/>
  <c r="D152" i="21"/>
  <c r="C149" i="21"/>
  <c r="B146" i="21"/>
  <c r="F142" i="21"/>
  <c r="E139" i="21"/>
  <c r="D136" i="21"/>
  <c r="C133" i="21"/>
  <c r="B130" i="21"/>
  <c r="F126" i="21"/>
  <c r="E123" i="21"/>
  <c r="D120" i="21"/>
  <c r="C117" i="21"/>
  <c r="B114" i="21"/>
  <c r="F110" i="21"/>
  <c r="E107" i="21"/>
  <c r="D104" i="21"/>
  <c r="C101" i="21"/>
  <c r="B98" i="21"/>
  <c r="F94" i="21"/>
  <c r="E91" i="21"/>
  <c r="D88" i="21"/>
  <c r="C85" i="21"/>
  <c r="B82" i="21"/>
  <c r="F78" i="21"/>
  <c r="E75" i="21"/>
  <c r="D72" i="21"/>
  <c r="C69" i="21"/>
  <c r="B66" i="21"/>
  <c r="F62" i="21"/>
  <c r="E59" i="21"/>
  <c r="D56" i="21"/>
  <c r="C53" i="21"/>
  <c r="B50" i="21"/>
  <c r="F46" i="21"/>
  <c r="E43" i="21"/>
  <c r="D40" i="21"/>
  <c r="C37" i="21"/>
  <c r="B34" i="21"/>
  <c r="F30" i="21"/>
  <c r="E27" i="21"/>
  <c r="D24" i="21"/>
  <c r="C21" i="21"/>
  <c r="B18" i="21"/>
  <c r="F14" i="21"/>
  <c r="F172" i="20"/>
  <c r="E169" i="20"/>
  <c r="D166" i="20"/>
  <c r="C163" i="20"/>
  <c r="B160" i="20"/>
  <c r="F156" i="20"/>
  <c r="E153" i="20"/>
  <c r="D150" i="20"/>
  <c r="C147" i="20"/>
  <c r="B144" i="20"/>
  <c r="F140" i="20"/>
  <c r="E137" i="20"/>
  <c r="D134" i="20"/>
  <c r="C131" i="20"/>
  <c r="B128" i="20"/>
  <c r="F124" i="20"/>
  <c r="E121" i="20"/>
  <c r="D118" i="20"/>
  <c r="C115" i="20"/>
  <c r="B112" i="20"/>
  <c r="F108" i="20"/>
  <c r="E105" i="20"/>
  <c r="D102" i="20"/>
  <c r="C99" i="20"/>
  <c r="B96" i="20"/>
  <c r="F92" i="20"/>
  <c r="E89" i="20"/>
  <c r="D86" i="20"/>
  <c r="C83" i="20"/>
  <c r="B80" i="20"/>
  <c r="F76" i="20"/>
  <c r="E73" i="20"/>
  <c r="D70" i="20"/>
  <c r="C67" i="20"/>
  <c r="B64" i="20"/>
  <c r="F60" i="20"/>
  <c r="E57" i="20"/>
  <c r="D54" i="20"/>
  <c r="C51" i="20"/>
  <c r="B48" i="20"/>
  <c r="F44" i="20"/>
  <c r="F169" i="20"/>
  <c r="D163" i="20"/>
  <c r="B157" i="20"/>
  <c r="C150" i="20"/>
  <c r="E144" i="20"/>
  <c r="F137" i="20"/>
  <c r="D131" i="20"/>
  <c r="B125" i="20"/>
  <c r="C118" i="20"/>
  <c r="E112" i="20"/>
  <c r="F105" i="20"/>
  <c r="D99" i="20"/>
  <c r="B93" i="20"/>
  <c r="C86" i="20"/>
  <c r="E80" i="20"/>
  <c r="F73" i="20"/>
  <c r="D67" i="20"/>
  <c r="B61" i="20"/>
  <c r="C54" i="20"/>
  <c r="E48" i="20"/>
  <c r="B43" i="20"/>
  <c r="F39" i="20"/>
  <c r="E36" i="20"/>
  <c r="D33" i="20"/>
  <c r="C30" i="20"/>
  <c r="B27" i="20"/>
  <c r="F23" i="20"/>
  <c r="E20" i="20"/>
  <c r="D17" i="20"/>
  <c r="C14" i="20"/>
  <c r="F171" i="19"/>
  <c r="E168" i="19"/>
  <c r="D165" i="19"/>
  <c r="C162" i="19"/>
  <c r="B159" i="19"/>
  <c r="F155" i="19"/>
  <c r="E152" i="19"/>
  <c r="D149" i="19"/>
  <c r="C146" i="19"/>
  <c r="B143" i="19"/>
  <c r="F139" i="19"/>
  <c r="E136" i="19"/>
  <c r="D133" i="19"/>
  <c r="C130" i="19"/>
  <c r="B127" i="19"/>
  <c r="F123" i="19"/>
  <c r="E120" i="19"/>
  <c r="D117" i="19"/>
  <c r="C114" i="19"/>
  <c r="B111" i="19"/>
  <c r="F107" i="19"/>
  <c r="E104" i="19"/>
  <c r="D101" i="19"/>
  <c r="C98" i="19"/>
  <c r="B95" i="19"/>
  <c r="F91" i="19"/>
  <c r="E88" i="19"/>
  <c r="D85" i="19"/>
  <c r="C82" i="19"/>
  <c r="B79" i="19"/>
  <c r="F75" i="19"/>
  <c r="E72" i="19"/>
  <c r="D69" i="19"/>
  <c r="C66" i="19"/>
  <c r="B63" i="19"/>
  <c r="F59" i="19"/>
  <c r="E56" i="19"/>
  <c r="D53" i="19"/>
  <c r="C50" i="19"/>
  <c r="B47" i="19"/>
  <c r="F43" i="19"/>
  <c r="E40" i="19"/>
  <c r="D37" i="19"/>
  <c r="C34" i="19"/>
  <c r="B31" i="19"/>
  <c r="F27" i="19"/>
  <c r="E24" i="19"/>
  <c r="D21" i="19"/>
  <c r="C18" i="19"/>
  <c r="B15" i="19"/>
  <c r="E172" i="18"/>
  <c r="D169" i="18"/>
  <c r="C166" i="18"/>
  <c r="B163" i="18"/>
  <c r="F159" i="18"/>
  <c r="E156" i="18"/>
  <c r="D153" i="18"/>
  <c r="C150" i="18"/>
  <c r="B147" i="18"/>
  <c r="F143" i="18"/>
  <c r="E140" i="18"/>
  <c r="D137" i="18"/>
  <c r="C134" i="18"/>
  <c r="B131" i="18"/>
  <c r="F127" i="18"/>
  <c r="E124" i="18"/>
  <c r="D121" i="18"/>
  <c r="C118" i="18"/>
  <c r="B115" i="18"/>
  <c r="F111" i="18"/>
  <c r="E108" i="18"/>
  <c r="D105" i="18"/>
  <c r="C102" i="18"/>
  <c r="B99" i="18"/>
  <c r="F95" i="18"/>
  <c r="E92" i="18"/>
  <c r="D89" i="18"/>
  <c r="C86" i="18"/>
  <c r="B83" i="18"/>
  <c r="F79" i="18"/>
  <c r="E76" i="18"/>
  <c r="D73" i="18"/>
  <c r="C70" i="18"/>
  <c r="B67" i="18"/>
  <c r="F63" i="18"/>
  <c r="E60" i="18"/>
  <c r="D57" i="18"/>
  <c r="C54" i="18"/>
  <c r="B51" i="18"/>
  <c r="F47" i="18"/>
  <c r="E44" i="18"/>
  <c r="D41" i="18"/>
  <c r="C38" i="18"/>
  <c r="B35" i="18"/>
  <c r="F31" i="18"/>
  <c r="E28" i="18"/>
  <c r="D25" i="18"/>
  <c r="C22" i="18"/>
  <c r="B19" i="18"/>
  <c r="F15" i="18"/>
  <c r="D173" i="17"/>
  <c r="C170" i="17"/>
  <c r="B167" i="17"/>
  <c r="F163" i="17"/>
  <c r="F145" i="24"/>
  <c r="C87" i="24"/>
  <c r="B79" i="23"/>
  <c r="B83" i="22"/>
  <c r="D141" i="21"/>
  <c r="E54" i="21"/>
  <c r="B29" i="21"/>
  <c r="E154" i="23"/>
  <c r="B103" i="23"/>
  <c r="E77" i="23"/>
  <c r="B52" i="23"/>
  <c r="D26" i="23"/>
  <c r="B162" i="22"/>
  <c r="D136" i="22"/>
  <c r="F110" i="22"/>
  <c r="B98" i="22"/>
  <c r="C85" i="22"/>
  <c r="D72" i="22"/>
  <c r="F64" i="22"/>
  <c r="F60" i="22"/>
  <c r="D56" i="22"/>
  <c r="B52" i="22"/>
  <c r="B48" i="22"/>
  <c r="E43" i="22"/>
  <c r="C39" i="22"/>
  <c r="C35" i="22"/>
  <c r="F30" i="22"/>
  <c r="D26" i="22"/>
  <c r="D22" i="22"/>
  <c r="B18" i="22"/>
  <c r="F13" i="22"/>
  <c r="F170" i="21"/>
  <c r="D166" i="21"/>
  <c r="B162" i="21"/>
  <c r="D158" i="21"/>
  <c r="C155" i="21"/>
  <c r="B152" i="21"/>
  <c r="F148" i="21"/>
  <c r="E145" i="21"/>
  <c r="D142" i="21"/>
  <c r="C139" i="21"/>
  <c r="B136" i="21"/>
  <c r="F132" i="21"/>
  <c r="E129" i="21"/>
  <c r="D126" i="21"/>
  <c r="C123" i="21"/>
  <c r="B120" i="21"/>
  <c r="F116" i="21"/>
  <c r="E113" i="21"/>
  <c r="D110" i="21"/>
  <c r="C107" i="21"/>
  <c r="B104" i="21"/>
  <c r="F100" i="21"/>
  <c r="E97" i="21"/>
  <c r="D94" i="21"/>
  <c r="C91" i="21"/>
  <c r="B88" i="21"/>
  <c r="F84" i="21"/>
  <c r="E81" i="21"/>
  <c r="D78" i="21"/>
  <c r="C75" i="21"/>
  <c r="B72" i="21"/>
  <c r="F68" i="21"/>
  <c r="E65" i="21"/>
  <c r="D62" i="21"/>
  <c r="C59" i="21"/>
  <c r="B56" i="21"/>
  <c r="F52" i="21"/>
  <c r="E49" i="21"/>
  <c r="D46" i="21"/>
  <c r="C43" i="21"/>
  <c r="B40" i="21"/>
  <c r="F36" i="21"/>
  <c r="E33" i="21"/>
  <c r="D30" i="21"/>
  <c r="C27" i="21"/>
  <c r="B24" i="21"/>
  <c r="F20" i="21"/>
  <c r="E17" i="21"/>
  <c r="D14" i="21"/>
  <c r="D172" i="20"/>
  <c r="C169" i="20"/>
  <c r="B166" i="20"/>
  <c r="F162" i="20"/>
  <c r="E159" i="20"/>
  <c r="D156" i="20"/>
  <c r="C153" i="20"/>
  <c r="B150" i="20"/>
  <c r="F146" i="20"/>
  <c r="E143" i="20"/>
  <c r="D140" i="20"/>
  <c r="C137" i="20"/>
  <c r="B134" i="20"/>
  <c r="F130" i="20"/>
  <c r="E127" i="20"/>
  <c r="D124" i="20"/>
  <c r="C121" i="20"/>
  <c r="B118" i="20"/>
  <c r="F114" i="20"/>
  <c r="E111" i="20"/>
  <c r="D108" i="20"/>
  <c r="C105" i="20"/>
  <c r="B102" i="20"/>
  <c r="F98" i="20"/>
  <c r="E95" i="20"/>
  <c r="D92" i="20"/>
  <c r="C89" i="20"/>
  <c r="B86" i="20"/>
  <c r="F82" i="20"/>
  <c r="E79" i="20"/>
  <c r="D76" i="20"/>
  <c r="C73" i="20"/>
  <c r="B70" i="20"/>
  <c r="F66" i="20"/>
  <c r="E63" i="20"/>
  <c r="D60" i="20"/>
  <c r="C57" i="20"/>
  <c r="B54" i="20"/>
  <c r="F50" i="20"/>
  <c r="E47" i="20"/>
  <c r="D44" i="20"/>
  <c r="B169" i="20"/>
  <c r="C162" i="20"/>
  <c r="E156" i="20"/>
  <c r="F149" i="20"/>
  <c r="D143" i="20"/>
  <c r="B137" i="20"/>
  <c r="C130" i="20"/>
  <c r="E124" i="20"/>
  <c r="F117" i="20"/>
  <c r="D111" i="20"/>
  <c r="B105" i="20"/>
  <c r="C98" i="20"/>
  <c r="E92" i="20"/>
  <c r="F85" i="20"/>
  <c r="D79" i="20"/>
  <c r="B73" i="20"/>
  <c r="C66" i="20"/>
  <c r="E60" i="20"/>
  <c r="F53" i="20"/>
  <c r="D47" i="20"/>
  <c r="E42" i="20"/>
  <c r="D39" i="20"/>
  <c r="C36" i="20"/>
  <c r="B33" i="20"/>
  <c r="F29" i="20"/>
  <c r="E26" i="20"/>
  <c r="D23" i="20"/>
  <c r="C20" i="20"/>
  <c r="B17" i="20"/>
  <c r="E13" i="20"/>
  <c r="D171" i="19"/>
  <c r="C168" i="19"/>
  <c r="B165" i="19"/>
  <c r="F161" i="19"/>
  <c r="E158" i="19"/>
  <c r="D155" i="19"/>
  <c r="C152" i="19"/>
  <c r="B149" i="19"/>
  <c r="F145" i="19"/>
  <c r="E142" i="19"/>
  <c r="D139" i="19"/>
  <c r="C136" i="19"/>
  <c r="B133" i="19"/>
  <c r="F129" i="19"/>
  <c r="E126" i="19"/>
  <c r="D123" i="19"/>
  <c r="C120" i="19"/>
  <c r="B117" i="19"/>
  <c r="F113" i="19"/>
  <c r="E110" i="19"/>
  <c r="D107" i="19"/>
  <c r="C104" i="19"/>
  <c r="B101" i="19"/>
  <c r="F97" i="19"/>
  <c r="E94" i="19"/>
  <c r="D91" i="19"/>
  <c r="C88" i="19"/>
  <c r="B85" i="19"/>
  <c r="F81" i="19"/>
  <c r="E78" i="19"/>
  <c r="D75" i="19"/>
  <c r="C72" i="19"/>
  <c r="B69" i="19"/>
  <c r="F65" i="19"/>
  <c r="E62" i="19"/>
  <c r="D59" i="19"/>
  <c r="C56" i="19"/>
  <c r="B53" i="19"/>
  <c r="F49" i="19"/>
  <c r="E46" i="19"/>
  <c r="D43" i="19"/>
  <c r="C40" i="19"/>
  <c r="B37" i="19"/>
  <c r="F33" i="19"/>
  <c r="E30" i="19"/>
  <c r="D27" i="19"/>
  <c r="C24" i="19"/>
  <c r="B21" i="19"/>
  <c r="F17" i="19"/>
  <c r="E14" i="19"/>
  <c r="C172" i="18"/>
  <c r="B169" i="18"/>
  <c r="F165" i="18"/>
  <c r="E162" i="18"/>
  <c r="D159" i="18"/>
  <c r="C156" i="18"/>
  <c r="B153" i="18"/>
  <c r="F149" i="18"/>
  <c r="E146" i="18"/>
  <c r="D143" i="18"/>
  <c r="C140" i="18"/>
  <c r="B137" i="18"/>
  <c r="F133" i="18"/>
  <c r="E130" i="18"/>
  <c r="D127" i="18"/>
  <c r="C124" i="18"/>
  <c r="B121" i="18"/>
  <c r="F117" i="18"/>
  <c r="E114" i="18"/>
  <c r="D111" i="18"/>
  <c r="C108" i="18"/>
  <c r="B105" i="18"/>
  <c r="F101" i="18"/>
  <c r="E98" i="18"/>
  <c r="D95" i="18"/>
  <c r="C92" i="18"/>
  <c r="B89" i="18"/>
  <c r="F85" i="18"/>
  <c r="E82" i="18"/>
  <c r="D79" i="18"/>
  <c r="C76" i="18"/>
  <c r="B73" i="18"/>
  <c r="F69" i="18"/>
  <c r="E66" i="18"/>
  <c r="D63" i="18"/>
  <c r="C60" i="18"/>
  <c r="B57" i="18"/>
  <c r="F53" i="18"/>
  <c r="E50" i="18"/>
  <c r="D47" i="18"/>
  <c r="C44" i="18"/>
  <c r="B41" i="18"/>
  <c r="F37" i="18"/>
  <c r="E34" i="18"/>
  <c r="D31" i="18"/>
  <c r="C28" i="18"/>
  <c r="B25" i="18"/>
  <c r="F21" i="18"/>
  <c r="E18" i="18"/>
  <c r="D15" i="18"/>
  <c r="B173" i="17"/>
  <c r="F169" i="17"/>
  <c r="E166" i="17"/>
  <c r="D163" i="17"/>
  <c r="F83" i="24"/>
  <c r="E61" i="24"/>
  <c r="D53" i="23"/>
  <c r="C70" i="22"/>
  <c r="E128" i="21"/>
  <c r="D51" i="21"/>
  <c r="F25" i="21"/>
  <c r="F147" i="23"/>
  <c r="B100" i="23"/>
  <c r="D74" i="23"/>
  <c r="F48" i="23"/>
  <c r="C23" i="23"/>
  <c r="F158" i="22"/>
  <c r="C133" i="22"/>
  <c r="B110" i="22"/>
  <c r="C97" i="22"/>
  <c r="D84" i="22"/>
  <c r="E71" i="22"/>
  <c r="D64" i="22"/>
  <c r="D60" i="22"/>
  <c r="E55" i="22"/>
  <c r="E51" i="22"/>
  <c r="E47" i="22"/>
  <c r="F42" i="22"/>
  <c r="F38" i="22"/>
  <c r="F34" i="22"/>
  <c r="B30" i="22"/>
  <c r="B26" i="22"/>
  <c r="B22" i="22"/>
  <c r="C17" i="22"/>
  <c r="D13" i="22"/>
  <c r="D170" i="21"/>
  <c r="E165" i="21"/>
  <c r="E161" i="21"/>
  <c r="B158" i="21"/>
  <c r="F154" i="21"/>
  <c r="E151" i="21"/>
  <c r="D148" i="21"/>
  <c r="C145" i="21"/>
  <c r="B142" i="21"/>
  <c r="F138" i="21"/>
  <c r="E135" i="21"/>
  <c r="D132" i="21"/>
  <c r="C129" i="21"/>
  <c r="B126" i="21"/>
  <c r="F122" i="21"/>
  <c r="E119" i="21"/>
  <c r="D116" i="21"/>
  <c r="C113" i="21"/>
  <c r="B110" i="21"/>
  <c r="F106" i="21"/>
  <c r="E103" i="21"/>
  <c r="D100" i="21"/>
  <c r="C97" i="21"/>
  <c r="B94" i="21"/>
  <c r="F90" i="21"/>
  <c r="E87" i="21"/>
  <c r="D84" i="21"/>
  <c r="C81" i="21"/>
  <c r="B78" i="21"/>
  <c r="F74" i="21"/>
  <c r="E71" i="21"/>
  <c r="D68" i="21"/>
  <c r="C65" i="21"/>
  <c r="B62" i="21"/>
  <c r="F58" i="21"/>
  <c r="E55" i="21"/>
  <c r="D52" i="21"/>
  <c r="C49" i="21"/>
  <c r="B46" i="21"/>
  <c r="F42" i="21"/>
  <c r="E39" i="21"/>
  <c r="D36" i="21"/>
  <c r="C33" i="21"/>
  <c r="B30" i="21"/>
  <c r="F26" i="21"/>
  <c r="E23" i="21"/>
  <c r="D20" i="21"/>
  <c r="C17" i="21"/>
  <c r="B14" i="21"/>
  <c r="B172" i="20"/>
  <c r="F168" i="20"/>
  <c r="E165" i="20"/>
  <c r="D162" i="20"/>
  <c r="C159" i="20"/>
  <c r="B156" i="20"/>
  <c r="F152" i="20"/>
  <c r="E149" i="20"/>
  <c r="D146" i="20"/>
  <c r="C143" i="20"/>
  <c r="B140" i="20"/>
  <c r="F136" i="20"/>
  <c r="E133" i="20"/>
  <c r="D130" i="20"/>
  <c r="C127" i="20"/>
  <c r="B124" i="20"/>
  <c r="F120" i="20"/>
  <c r="E117" i="20"/>
  <c r="D114" i="20"/>
  <c r="C111" i="20"/>
  <c r="B108" i="20"/>
  <c r="F104" i="20"/>
  <c r="E101" i="20"/>
  <c r="D98" i="20"/>
  <c r="C95" i="20"/>
  <c r="B92" i="20"/>
  <c r="F88" i="20"/>
  <c r="E85" i="20"/>
  <c r="D82" i="20"/>
  <c r="C79" i="20"/>
  <c r="B76" i="20"/>
  <c r="F72" i="20"/>
  <c r="E69" i="20"/>
  <c r="D66" i="20"/>
  <c r="C63" i="20"/>
  <c r="B60" i="20"/>
  <c r="F56" i="20"/>
  <c r="E53" i="20"/>
  <c r="D50" i="20"/>
  <c r="C47" i="20"/>
  <c r="B44" i="20"/>
  <c r="E168" i="20"/>
  <c r="F161" i="20"/>
  <c r="D155" i="20"/>
  <c r="B149" i="20"/>
  <c r="C142" i="20"/>
  <c r="E136" i="20"/>
  <c r="F129" i="20"/>
  <c r="D123" i="20"/>
  <c r="B117" i="20"/>
  <c r="C110" i="20"/>
  <c r="E104" i="20"/>
  <c r="F97" i="20"/>
  <c r="D91" i="20"/>
  <c r="B85" i="20"/>
  <c r="C78" i="20"/>
  <c r="E72" i="20"/>
  <c r="F65" i="20"/>
  <c r="D59" i="20"/>
  <c r="B53" i="20"/>
  <c r="C46" i="20"/>
  <c r="C42" i="20"/>
  <c r="B39" i="20"/>
  <c r="F35" i="20"/>
  <c r="E32" i="20"/>
  <c r="D29" i="20"/>
  <c r="C26" i="20"/>
  <c r="B23" i="20"/>
  <c r="F19" i="20"/>
  <c r="E16" i="20"/>
  <c r="C13" i="20"/>
  <c r="B171" i="19"/>
  <c r="F167" i="19"/>
  <c r="E164" i="19"/>
  <c r="D161" i="19"/>
  <c r="C158" i="19"/>
  <c r="B155" i="19"/>
  <c r="F151" i="19"/>
  <c r="E148" i="19"/>
  <c r="D145" i="19"/>
  <c r="C142" i="19"/>
  <c r="B139" i="19"/>
  <c r="F135" i="19"/>
  <c r="E132" i="19"/>
  <c r="D129" i="19"/>
  <c r="C126" i="19"/>
  <c r="B123" i="19"/>
  <c r="F119" i="19"/>
  <c r="E116" i="19"/>
  <c r="D113" i="19"/>
  <c r="C110" i="19"/>
  <c r="B107" i="19"/>
  <c r="F103" i="19"/>
  <c r="E100" i="19"/>
  <c r="D97" i="19"/>
  <c r="C94" i="19"/>
  <c r="B91" i="19"/>
  <c r="F87" i="19"/>
  <c r="E84" i="19"/>
  <c r="D81" i="19"/>
  <c r="C78" i="19"/>
  <c r="B75" i="19"/>
  <c r="F71" i="19"/>
  <c r="E68" i="19"/>
  <c r="D65" i="19"/>
  <c r="C62" i="19"/>
  <c r="B59" i="19"/>
  <c r="F55" i="19"/>
  <c r="E52" i="19"/>
  <c r="D49" i="19"/>
  <c r="C46" i="19"/>
  <c r="B43" i="19"/>
  <c r="F39" i="19"/>
  <c r="E36" i="19"/>
  <c r="D33" i="19"/>
  <c r="C30" i="19"/>
  <c r="B27" i="19"/>
  <c r="F23" i="19"/>
  <c r="E20" i="19"/>
  <c r="D17" i="19"/>
  <c r="C14" i="19"/>
  <c r="F171" i="18"/>
  <c r="E168" i="18"/>
  <c r="D165" i="18"/>
  <c r="C162" i="18"/>
  <c r="B159" i="18"/>
  <c r="F155" i="18"/>
  <c r="E152" i="18"/>
  <c r="D149" i="18"/>
  <c r="C146" i="18"/>
  <c r="B143" i="18"/>
  <c r="F139" i="18"/>
  <c r="E136" i="18"/>
  <c r="D133" i="18"/>
  <c r="C130" i="18"/>
  <c r="B127" i="18"/>
  <c r="F123" i="18"/>
  <c r="E120" i="18"/>
  <c r="D117" i="18"/>
  <c r="C114" i="18"/>
  <c r="B111" i="18"/>
  <c r="F107" i="18"/>
  <c r="E104" i="18"/>
  <c r="D101" i="18"/>
  <c r="C98" i="18"/>
  <c r="B95" i="18"/>
  <c r="F91" i="18"/>
  <c r="E88" i="18"/>
  <c r="D85" i="18"/>
  <c r="C82" i="18"/>
  <c r="B79" i="18"/>
  <c r="F75" i="18"/>
  <c r="E72" i="18"/>
  <c r="D69" i="18"/>
  <c r="C66" i="18"/>
  <c r="B63" i="18"/>
  <c r="F59" i="18"/>
  <c r="E56" i="18"/>
  <c r="D53" i="18"/>
  <c r="C50" i="18"/>
  <c r="B47" i="18"/>
  <c r="F43" i="18"/>
  <c r="E40" i="18"/>
  <c r="D37" i="18"/>
  <c r="C34" i="18"/>
  <c r="B31" i="18"/>
  <c r="F27" i="18"/>
  <c r="E24" i="18"/>
  <c r="D21" i="18"/>
  <c r="C18" i="18"/>
  <c r="B15" i="18"/>
  <c r="E172" i="17"/>
  <c r="D169" i="17"/>
  <c r="C166" i="17"/>
  <c r="B163" i="17"/>
  <c r="D161" i="17"/>
  <c r="C158" i="17"/>
  <c r="B155" i="17"/>
  <c r="F151" i="17"/>
  <c r="E148" i="17"/>
  <c r="D145" i="17"/>
  <c r="C142" i="17"/>
  <c r="B139" i="17"/>
  <c r="F135" i="17"/>
  <c r="E132" i="17"/>
  <c r="D129" i="17"/>
  <c r="C126" i="17"/>
  <c r="B123" i="17"/>
  <c r="F119" i="17"/>
  <c r="E116" i="17"/>
  <c r="D113" i="17"/>
  <c r="C110" i="17"/>
  <c r="B107" i="17"/>
  <c r="F103" i="17"/>
  <c r="E100" i="17"/>
  <c r="D97" i="17"/>
  <c r="C94" i="17"/>
  <c r="B91" i="17"/>
  <c r="F87" i="17"/>
  <c r="E84" i="17"/>
  <c r="D81" i="17"/>
  <c r="C78" i="17"/>
  <c r="B75" i="17"/>
  <c r="F71" i="17"/>
  <c r="E68" i="17"/>
  <c r="D65" i="17"/>
  <c r="C62" i="17"/>
  <c r="B59" i="17"/>
  <c r="F55" i="17"/>
  <c r="E52" i="17"/>
  <c r="D49" i="17"/>
  <c r="C46" i="17"/>
  <c r="B43" i="17"/>
  <c r="F39" i="17"/>
  <c r="E36" i="17"/>
  <c r="D33" i="17"/>
  <c r="C30" i="17"/>
  <c r="B27" i="17"/>
  <c r="F23" i="17"/>
  <c r="E20" i="17"/>
  <c r="D17" i="17"/>
  <c r="C14" i="17"/>
  <c r="F167" i="20"/>
  <c r="D161" i="20"/>
  <c r="B155" i="20"/>
  <c r="C148" i="20"/>
  <c r="E142" i="20"/>
  <c r="F135" i="20"/>
  <c r="D129" i="20"/>
  <c r="B123" i="20"/>
  <c r="C116" i="20"/>
  <c r="E110" i="20"/>
  <c r="F103" i="20"/>
  <c r="D97" i="20"/>
  <c r="B91" i="20"/>
  <c r="C84" i="20"/>
  <c r="E78" i="20"/>
  <c r="F71" i="20"/>
  <c r="D65" i="20"/>
  <c r="B59" i="20"/>
  <c r="C52" i="20"/>
  <c r="E46" i="20"/>
  <c r="E41" i="20"/>
  <c r="D38" i="20"/>
  <c r="C35" i="20"/>
  <c r="B32" i="20"/>
  <c r="F28" i="20"/>
  <c r="E25" i="20"/>
  <c r="D22" i="20"/>
  <c r="C19" i="20"/>
  <c r="B16" i="20"/>
  <c r="B13" i="20"/>
  <c r="F170" i="19"/>
  <c r="E167" i="19"/>
  <c r="D164" i="19"/>
  <c r="C161" i="19"/>
  <c r="B158" i="19"/>
  <c r="F154" i="19"/>
  <c r="E151" i="19"/>
  <c r="D148" i="19"/>
  <c r="C145" i="19"/>
  <c r="B142" i="19"/>
  <c r="F138" i="19"/>
  <c r="E135" i="19"/>
  <c r="D132" i="19"/>
  <c r="C129" i="19"/>
  <c r="B126" i="19"/>
  <c r="F122" i="19"/>
  <c r="E119" i="19"/>
  <c r="D116" i="19"/>
  <c r="C113" i="19"/>
  <c r="B110" i="19"/>
  <c r="F106" i="19"/>
  <c r="E103" i="19"/>
  <c r="D100" i="19"/>
  <c r="C97" i="19"/>
  <c r="B94" i="19"/>
  <c r="F90" i="19"/>
  <c r="E87" i="19"/>
  <c r="D84" i="19"/>
  <c r="C81" i="19"/>
  <c r="B78" i="19"/>
  <c r="F74" i="19"/>
  <c r="E71" i="19"/>
  <c r="D68" i="19"/>
  <c r="C65" i="19"/>
  <c r="B62" i="19"/>
  <c r="F58" i="19"/>
  <c r="E55" i="19"/>
  <c r="D52" i="19"/>
  <c r="C49" i="19"/>
  <c r="B46" i="19"/>
  <c r="F42" i="19"/>
  <c r="E39" i="19"/>
  <c r="D36" i="19"/>
  <c r="C33" i="19"/>
  <c r="B30" i="19"/>
  <c r="F26" i="19"/>
  <c r="E23" i="19"/>
  <c r="D20" i="19"/>
  <c r="C17" i="19"/>
  <c r="B14" i="19"/>
  <c r="B172" i="18"/>
  <c r="F168" i="18"/>
  <c r="E165" i="18"/>
  <c r="D162" i="18"/>
  <c r="C159" i="18"/>
  <c r="B156" i="18"/>
  <c r="F152" i="18"/>
  <c r="E149" i="18"/>
  <c r="D146" i="18"/>
  <c r="C143" i="18"/>
  <c r="B140" i="18"/>
  <c r="F136" i="18"/>
  <c r="E133" i="18"/>
  <c r="D130" i="18"/>
  <c r="C127" i="18"/>
  <c r="B124" i="18"/>
  <c r="F120" i="18"/>
  <c r="E117" i="18"/>
  <c r="D114" i="18"/>
  <c r="C111" i="18"/>
  <c r="B108" i="18"/>
  <c r="F104" i="18"/>
  <c r="E101" i="18"/>
  <c r="D98" i="18"/>
  <c r="C95" i="18"/>
  <c r="B92" i="18"/>
  <c r="F88" i="18"/>
  <c r="E85" i="18"/>
  <c r="D82" i="18"/>
  <c r="C79" i="18"/>
  <c r="B76" i="18"/>
  <c r="F72" i="18"/>
  <c r="E69" i="18"/>
  <c r="D66" i="18"/>
  <c r="C63" i="18"/>
  <c r="B60" i="18"/>
  <c r="F56" i="18"/>
  <c r="E53" i="18"/>
  <c r="D50" i="18"/>
  <c r="C47" i="18"/>
  <c r="B44" i="18"/>
  <c r="F40" i="18"/>
  <c r="E37" i="18"/>
  <c r="D34" i="18"/>
  <c r="D28" i="18"/>
  <c r="B22" i="18"/>
  <c r="C15" i="18"/>
  <c r="B170" i="17"/>
  <c r="C163" i="17"/>
  <c r="E157" i="17"/>
  <c r="F150" i="17"/>
  <c r="D144" i="17"/>
  <c r="B138" i="17"/>
  <c r="C131" i="17"/>
  <c r="E125" i="17"/>
  <c r="F118" i="17"/>
  <c r="D112" i="17"/>
  <c r="B106" i="17"/>
  <c r="C99" i="17"/>
  <c r="E93" i="17"/>
  <c r="F86" i="17"/>
  <c r="D80" i="17"/>
  <c r="B74" i="17"/>
  <c r="C67" i="17"/>
  <c r="E61" i="17"/>
  <c r="F54" i="17"/>
  <c r="D48" i="17"/>
  <c r="B42" i="17"/>
  <c r="C35" i="17"/>
  <c r="E29" i="17"/>
  <c r="F22" i="17"/>
  <c r="D16" i="17"/>
  <c r="C173" i="16"/>
  <c r="B170" i="16"/>
  <c r="F166" i="16"/>
  <c r="E163" i="16"/>
  <c r="D160" i="16"/>
  <c r="C157" i="16"/>
  <c r="B154" i="16"/>
  <c r="F150" i="16"/>
  <c r="E147" i="16"/>
  <c r="D144" i="16"/>
  <c r="C141" i="16"/>
  <c r="B138" i="16"/>
  <c r="F134" i="16"/>
  <c r="E131" i="16"/>
  <c r="D128" i="16"/>
  <c r="C125" i="16"/>
  <c r="B122" i="16"/>
  <c r="F118" i="16"/>
  <c r="E115" i="16"/>
  <c r="D112" i="16"/>
  <c r="C109" i="16"/>
  <c r="B106" i="16"/>
  <c r="F102" i="16"/>
  <c r="E99" i="16"/>
  <c r="D96" i="16"/>
  <c r="C93" i="16"/>
  <c r="B90" i="16"/>
  <c r="F86" i="16"/>
  <c r="E83" i="16"/>
  <c r="D80" i="16"/>
  <c r="C77" i="16"/>
  <c r="B74" i="16"/>
  <c r="F70" i="16"/>
  <c r="E67" i="16"/>
  <c r="D64" i="16"/>
  <c r="C61" i="16"/>
  <c r="B58" i="16"/>
  <c r="F54" i="16"/>
  <c r="E51" i="16"/>
  <c r="D48" i="16"/>
  <c r="C45" i="16"/>
  <c r="B42" i="16"/>
  <c r="F38" i="16"/>
  <c r="E35" i="16"/>
  <c r="D32" i="16"/>
  <c r="C29" i="16"/>
  <c r="B26" i="16"/>
  <c r="F22" i="16"/>
  <c r="E19" i="16"/>
  <c r="D16" i="16"/>
  <c r="D13" i="16"/>
  <c r="C171" i="15"/>
  <c r="B168" i="15"/>
  <c r="F164" i="15"/>
  <c r="E161" i="15"/>
  <c r="D158" i="15"/>
  <c r="C155" i="15"/>
  <c r="B161" i="17"/>
  <c r="F157" i="17"/>
  <c r="E154" i="17"/>
  <c r="D151" i="17"/>
  <c r="C148" i="17"/>
  <c r="B145" i="17"/>
  <c r="F141" i="17"/>
  <c r="E138" i="17"/>
  <c r="D135" i="17"/>
  <c r="C132" i="17"/>
  <c r="B129" i="17"/>
  <c r="F125" i="17"/>
  <c r="E122" i="17"/>
  <c r="D119" i="17"/>
  <c r="C116" i="17"/>
  <c r="B113" i="17"/>
  <c r="F109" i="17"/>
  <c r="E106" i="17"/>
  <c r="D103" i="17"/>
  <c r="C100" i="17"/>
  <c r="B97" i="17"/>
  <c r="F93" i="17"/>
  <c r="E90" i="17"/>
  <c r="D87" i="17"/>
  <c r="C84" i="17"/>
  <c r="B81" i="17"/>
  <c r="F77" i="17"/>
  <c r="E74" i="17"/>
  <c r="D71" i="17"/>
  <c r="C68" i="17"/>
  <c r="B65" i="17"/>
  <c r="F61" i="17"/>
  <c r="E58" i="17"/>
  <c r="D55" i="17"/>
  <c r="C52" i="17"/>
  <c r="B49" i="17"/>
  <c r="F45" i="17"/>
  <c r="E42" i="17"/>
  <c r="D39" i="17"/>
  <c r="C36" i="17"/>
  <c r="B33" i="17"/>
  <c r="F29" i="17"/>
  <c r="E26" i="17"/>
  <c r="D23" i="17"/>
  <c r="C20" i="17"/>
  <c r="B17" i="17"/>
  <c r="D173" i="20"/>
  <c r="B167" i="20"/>
  <c r="C160" i="20"/>
  <c r="E154" i="20"/>
  <c r="F147" i="20"/>
  <c r="D141" i="20"/>
  <c r="B135" i="20"/>
  <c r="C128" i="20"/>
  <c r="E122" i="20"/>
  <c r="F115" i="20"/>
  <c r="D109" i="20"/>
  <c r="B103" i="20"/>
  <c r="C96" i="20"/>
  <c r="E90" i="20"/>
  <c r="F83" i="20"/>
  <c r="D77" i="20"/>
  <c r="B71" i="20"/>
  <c r="C64" i="20"/>
  <c r="E58" i="20"/>
  <c r="F51" i="20"/>
  <c r="D45" i="20"/>
  <c r="C41" i="20"/>
  <c r="B38" i="20"/>
  <c r="F34" i="20"/>
  <c r="E31" i="20"/>
  <c r="D28" i="20"/>
  <c r="C25" i="20"/>
  <c r="B22" i="20"/>
  <c r="F18" i="20"/>
  <c r="E15" i="20"/>
  <c r="E173" i="19"/>
  <c r="D170" i="19"/>
  <c r="C167" i="19"/>
  <c r="B164" i="19"/>
  <c r="F160" i="19"/>
  <c r="E157" i="19"/>
  <c r="D154" i="19"/>
  <c r="C151" i="19"/>
  <c r="B148" i="19"/>
  <c r="F144" i="19"/>
  <c r="E141" i="19"/>
  <c r="D138" i="19"/>
  <c r="C135" i="19"/>
  <c r="B132" i="19"/>
  <c r="F128" i="19"/>
  <c r="E125" i="19"/>
  <c r="D122" i="19"/>
  <c r="C119" i="19"/>
  <c r="B116" i="19"/>
  <c r="F112" i="19"/>
  <c r="E109" i="19"/>
  <c r="D106" i="19"/>
  <c r="C103" i="19"/>
  <c r="B100" i="19"/>
  <c r="F96" i="19"/>
  <c r="E93" i="19"/>
  <c r="D90" i="19"/>
  <c r="C87" i="19"/>
  <c r="B84" i="19"/>
  <c r="F80" i="19"/>
  <c r="E77" i="19"/>
  <c r="D74" i="19"/>
  <c r="C71" i="19"/>
  <c r="B68" i="19"/>
  <c r="F64" i="19"/>
  <c r="E61" i="19"/>
  <c r="D58" i="19"/>
  <c r="C55" i="19"/>
  <c r="B52" i="19"/>
  <c r="F48" i="19"/>
  <c r="E45" i="19"/>
  <c r="D42" i="19"/>
  <c r="C39" i="19"/>
  <c r="B36" i="19"/>
  <c r="F32" i="19"/>
  <c r="E29" i="19"/>
  <c r="D26" i="19"/>
  <c r="C23" i="19"/>
  <c r="B20" i="19"/>
  <c r="F16" i="19"/>
  <c r="F13" i="19"/>
  <c r="E171" i="18"/>
  <c r="D168" i="18"/>
  <c r="C165" i="18"/>
  <c r="B162" i="18"/>
  <c r="F158" i="18"/>
  <c r="E155" i="18"/>
  <c r="D152" i="18"/>
  <c r="C149" i="18"/>
  <c r="B146" i="18"/>
  <c r="F142" i="18"/>
  <c r="E139" i="18"/>
  <c r="D136" i="18"/>
  <c r="C133" i="18"/>
  <c r="B130" i="18"/>
  <c r="F126" i="18"/>
  <c r="E123" i="18"/>
  <c r="D120" i="18"/>
  <c r="C117" i="18"/>
  <c r="B114" i="18"/>
  <c r="F110" i="18"/>
  <c r="E107" i="18"/>
  <c r="D104" i="18"/>
  <c r="C101" i="18"/>
  <c r="B98" i="18"/>
  <c r="F94" i="18"/>
  <c r="E91" i="18"/>
  <c r="D88" i="18"/>
  <c r="C85" i="18"/>
  <c r="B82" i="18"/>
  <c r="F78" i="18"/>
  <c r="E75" i="18"/>
  <c r="D72" i="18"/>
  <c r="C69" i="18"/>
  <c r="B66" i="18"/>
  <c r="F62" i="18"/>
  <c r="E59" i="18"/>
  <c r="D56" i="18"/>
  <c r="C53" i="18"/>
  <c r="B50" i="18"/>
  <c r="F46" i="18"/>
  <c r="E43" i="18"/>
  <c r="D40" i="18"/>
  <c r="C37" i="18"/>
  <c r="B34" i="18"/>
  <c r="C27" i="18"/>
  <c r="E21" i="18"/>
  <c r="F14" i="18"/>
  <c r="E169" i="17"/>
  <c r="F162" i="17"/>
  <c r="D156" i="17"/>
  <c r="B150" i="17"/>
  <c r="C143" i="17"/>
  <c r="E137" i="17"/>
  <c r="F130" i="17"/>
  <c r="D124" i="17"/>
  <c r="B118" i="17"/>
  <c r="C111" i="17"/>
  <c r="E105" i="17"/>
  <c r="F98" i="17"/>
  <c r="D92" i="17"/>
  <c r="B86" i="17"/>
  <c r="C79" i="17"/>
  <c r="E73" i="17"/>
  <c r="F66" i="17"/>
  <c r="D60" i="17"/>
  <c r="B54" i="17"/>
  <c r="C47" i="17"/>
  <c r="E41" i="17"/>
  <c r="F34" i="17"/>
  <c r="D28" i="17"/>
  <c r="B22" i="17"/>
  <c r="C15" i="17"/>
  <c r="F172" i="16"/>
  <c r="E169" i="16"/>
  <c r="D166" i="16"/>
  <c r="C163" i="16"/>
  <c r="B160" i="16"/>
  <c r="F156" i="16"/>
  <c r="E153" i="16"/>
  <c r="D150" i="16"/>
  <c r="C147" i="16"/>
  <c r="B144" i="16"/>
  <c r="F140" i="16"/>
  <c r="E137" i="16"/>
  <c r="D134" i="16"/>
  <c r="C131" i="16"/>
  <c r="B128" i="16"/>
  <c r="F124" i="16"/>
  <c r="E121" i="16"/>
  <c r="D118" i="16"/>
  <c r="C115" i="16"/>
  <c r="B112" i="16"/>
  <c r="F108" i="16"/>
  <c r="E105" i="16"/>
  <c r="D102" i="16"/>
  <c r="C99" i="16"/>
  <c r="B96" i="16"/>
  <c r="F92" i="16"/>
  <c r="E89" i="16"/>
  <c r="D86" i="16"/>
  <c r="C83" i="16"/>
  <c r="B80" i="16"/>
  <c r="F76" i="16"/>
  <c r="E73" i="16"/>
  <c r="D70" i="16"/>
  <c r="C67" i="16"/>
  <c r="B64" i="16"/>
  <c r="F60" i="16"/>
  <c r="E57" i="16"/>
  <c r="D54" i="16"/>
  <c r="C51" i="16"/>
  <c r="B48" i="16"/>
  <c r="F44" i="16"/>
  <c r="E41" i="16"/>
  <c r="D38" i="16"/>
  <c r="C35" i="16"/>
  <c r="B32" i="16"/>
  <c r="F28" i="16"/>
  <c r="E25" i="16"/>
  <c r="D22" i="16"/>
  <c r="C19" i="16"/>
  <c r="B16" i="16"/>
  <c r="B13" i="16"/>
  <c r="F170" i="15"/>
  <c r="E167" i="15"/>
  <c r="D164" i="15"/>
  <c r="C161" i="15"/>
  <c r="B158" i="15"/>
  <c r="E160" i="17"/>
  <c r="D157" i="17"/>
  <c r="C154" i="17"/>
  <c r="B151" i="17"/>
  <c r="F147" i="17"/>
  <c r="E144" i="17"/>
  <c r="D141" i="17"/>
  <c r="C138" i="17"/>
  <c r="B135" i="17"/>
  <c r="F131" i="17"/>
  <c r="E128" i="17"/>
  <c r="D125" i="17"/>
  <c r="C122" i="17"/>
  <c r="B119" i="17"/>
  <c r="F115" i="17"/>
  <c r="E112" i="17"/>
  <c r="D109" i="17"/>
  <c r="C106" i="17"/>
  <c r="B103" i="17"/>
  <c r="F99" i="17"/>
  <c r="E96" i="17"/>
  <c r="D93" i="17"/>
  <c r="C90" i="17"/>
  <c r="B87" i="17"/>
  <c r="F83" i="17"/>
  <c r="E80" i="17"/>
  <c r="D77" i="17"/>
  <c r="C74" i="17"/>
  <c r="B71" i="17"/>
  <c r="F67" i="17"/>
  <c r="E64" i="17"/>
  <c r="D61" i="17"/>
  <c r="C58" i="17"/>
  <c r="B55" i="17"/>
  <c r="F51" i="17"/>
  <c r="E48" i="17"/>
  <c r="D45" i="17"/>
  <c r="C42" i="17"/>
  <c r="B39" i="17"/>
  <c r="F35" i="17"/>
  <c r="E32" i="17"/>
  <c r="D29" i="17"/>
  <c r="C26" i="17"/>
  <c r="B23" i="17"/>
  <c r="F19" i="17"/>
  <c r="E16" i="17"/>
  <c r="C172" i="20"/>
  <c r="E166" i="20"/>
  <c r="F159" i="20"/>
  <c r="D153" i="20"/>
  <c r="B147" i="20"/>
  <c r="C140" i="20"/>
  <c r="E134" i="20"/>
  <c r="F127" i="20"/>
  <c r="D121" i="20"/>
  <c r="B115" i="20"/>
  <c r="C108" i="20"/>
  <c r="E102" i="20"/>
  <c r="F95" i="20"/>
  <c r="D89" i="20"/>
  <c r="B83" i="20"/>
  <c r="C76" i="20"/>
  <c r="E70" i="20"/>
  <c r="F63" i="20"/>
  <c r="D57" i="20"/>
  <c r="B51" i="20"/>
  <c r="C44" i="20"/>
  <c r="F40" i="20"/>
  <c r="E37" i="20"/>
  <c r="D34" i="20"/>
  <c r="C31" i="20"/>
  <c r="B28" i="20"/>
  <c r="F24" i="20"/>
  <c r="E21" i="20"/>
  <c r="D18" i="20"/>
  <c r="C15" i="20"/>
  <c r="C173" i="19"/>
  <c r="B170" i="19"/>
  <c r="F166" i="19"/>
  <c r="E163" i="19"/>
  <c r="D160" i="19"/>
  <c r="C157" i="19"/>
  <c r="B154" i="19"/>
  <c r="F150" i="19"/>
  <c r="E147" i="19"/>
  <c r="D144" i="19"/>
  <c r="C141" i="19"/>
  <c r="B138" i="19"/>
  <c r="F134" i="19"/>
  <c r="E131" i="19"/>
  <c r="D128" i="19"/>
  <c r="C125" i="19"/>
  <c r="B122" i="19"/>
  <c r="F118" i="19"/>
  <c r="E115" i="19"/>
  <c r="D112" i="19"/>
  <c r="C109" i="19"/>
  <c r="B106" i="19"/>
  <c r="F102" i="19"/>
  <c r="E99" i="19"/>
  <c r="D96" i="19"/>
  <c r="C93" i="19"/>
  <c r="B90" i="19"/>
  <c r="F86" i="19"/>
  <c r="E83" i="19"/>
  <c r="D80" i="19"/>
  <c r="C77" i="19"/>
  <c r="B74" i="19"/>
  <c r="F70" i="19"/>
  <c r="E67" i="19"/>
  <c r="D64" i="19"/>
  <c r="C61" i="19"/>
  <c r="B58" i="19"/>
  <c r="F54" i="19"/>
  <c r="E51" i="19"/>
  <c r="D48" i="19"/>
  <c r="C45" i="19"/>
  <c r="B42" i="19"/>
  <c r="F38" i="19"/>
  <c r="E35" i="19"/>
  <c r="D32" i="19"/>
  <c r="C29" i="19"/>
  <c r="B26" i="19"/>
  <c r="F22" i="19"/>
  <c r="E19" i="19"/>
  <c r="D16" i="19"/>
  <c r="D13" i="19"/>
  <c r="C171" i="18"/>
  <c r="B168" i="18"/>
  <c r="F164" i="18"/>
  <c r="E161" i="18"/>
  <c r="D158" i="18"/>
  <c r="C155" i="18"/>
  <c r="B152" i="18"/>
  <c r="F148" i="18"/>
  <c r="E145" i="18"/>
  <c r="D142" i="18"/>
  <c r="C139" i="18"/>
  <c r="B136" i="18"/>
  <c r="F132" i="18"/>
  <c r="E129" i="18"/>
  <c r="D126" i="18"/>
  <c r="C123" i="18"/>
  <c r="B120" i="18"/>
  <c r="F116" i="18"/>
  <c r="E113" i="18"/>
  <c r="D110" i="18"/>
  <c r="C107" i="18"/>
  <c r="B104" i="18"/>
  <c r="F100" i="18"/>
  <c r="E97" i="18"/>
  <c r="D94" i="18"/>
  <c r="C91" i="18"/>
  <c r="B88" i="18"/>
  <c r="F84" i="18"/>
  <c r="E81" i="18"/>
  <c r="D78" i="18"/>
  <c r="C75" i="18"/>
  <c r="B72" i="18"/>
  <c r="F68" i="18"/>
  <c r="E65" i="18"/>
  <c r="D62" i="18"/>
  <c r="C59" i="18"/>
  <c r="B56" i="18"/>
  <c r="F52" i="18"/>
  <c r="E49" i="18"/>
  <c r="D46" i="18"/>
  <c r="C43" i="18"/>
  <c r="B40" i="18"/>
  <c r="F36" i="18"/>
  <c r="E33" i="18"/>
  <c r="F26" i="18"/>
  <c r="D20" i="18"/>
  <c r="B14" i="18"/>
  <c r="D168" i="17"/>
  <c r="B162" i="17"/>
  <c r="C155" i="17"/>
  <c r="E149" i="17"/>
  <c r="F142" i="17"/>
  <c r="D136" i="17"/>
  <c r="B130" i="17"/>
  <c r="C123" i="17"/>
  <c r="E117" i="17"/>
  <c r="F110" i="17"/>
  <c r="D104" i="17"/>
  <c r="B98" i="17"/>
  <c r="C91" i="17"/>
  <c r="E85" i="17"/>
  <c r="F78" i="17"/>
  <c r="D72" i="17"/>
  <c r="B66" i="17"/>
  <c r="C59" i="17"/>
  <c r="E53" i="17"/>
  <c r="F46" i="17"/>
  <c r="D40" i="17"/>
  <c r="B34" i="17"/>
  <c r="C27" i="17"/>
  <c r="E21" i="17"/>
  <c r="F14" i="17"/>
  <c r="D172" i="16"/>
  <c r="C169" i="16"/>
  <c r="B166" i="16"/>
  <c r="F162" i="16"/>
  <c r="E159" i="16"/>
  <c r="D156" i="16"/>
  <c r="C153" i="16"/>
  <c r="B150" i="16"/>
  <c r="F146" i="16"/>
  <c r="E143" i="16"/>
  <c r="D140" i="16"/>
  <c r="C137" i="16"/>
  <c r="B134" i="16"/>
  <c r="F130" i="16"/>
  <c r="E127" i="16"/>
  <c r="D124" i="16"/>
  <c r="C121" i="16"/>
  <c r="B118" i="16"/>
  <c r="F114" i="16"/>
  <c r="E111" i="16"/>
  <c r="D108" i="16"/>
  <c r="C105" i="16"/>
  <c r="B102" i="16"/>
  <c r="F98" i="16"/>
  <c r="E95" i="16"/>
  <c r="D92" i="16"/>
  <c r="C89" i="16"/>
  <c r="B86" i="16"/>
  <c r="F82" i="16"/>
  <c r="E79" i="16"/>
  <c r="D76" i="16"/>
  <c r="C73" i="16"/>
  <c r="B70" i="16"/>
  <c r="F66" i="16"/>
  <c r="E63" i="16"/>
  <c r="D60" i="16"/>
  <c r="C57" i="16"/>
  <c r="B54" i="16"/>
  <c r="F50" i="16"/>
  <c r="E47" i="16"/>
  <c r="D44" i="16"/>
  <c r="C41" i="16"/>
  <c r="B38" i="16"/>
  <c r="F34" i="16"/>
  <c r="E31" i="16"/>
  <c r="D28" i="16"/>
  <c r="C25" i="16"/>
  <c r="B22" i="16"/>
  <c r="F18" i="16"/>
  <c r="E15" i="16"/>
  <c r="E173" i="15"/>
  <c r="D170" i="15"/>
  <c r="C167" i="15"/>
  <c r="B164" i="15"/>
  <c r="F160" i="15"/>
  <c r="E157" i="15"/>
  <c r="C160" i="17"/>
  <c r="B157" i="17"/>
  <c r="F153" i="17"/>
  <c r="E150" i="17"/>
  <c r="D147" i="17"/>
  <c r="C144" i="17"/>
  <c r="B141" i="17"/>
  <c r="F137" i="17"/>
  <c r="E134" i="17"/>
  <c r="D131" i="17"/>
  <c r="C128" i="17"/>
  <c r="B125" i="17"/>
  <c r="F121" i="17"/>
  <c r="E118" i="17"/>
  <c r="D115" i="17"/>
  <c r="C112" i="17"/>
  <c r="B109" i="17"/>
  <c r="F105" i="17"/>
  <c r="E102" i="17"/>
  <c r="D99" i="17"/>
  <c r="C96" i="17"/>
  <c r="B93" i="17"/>
  <c r="F89" i="17"/>
  <c r="E86" i="17"/>
  <c r="D83" i="17"/>
  <c r="C80" i="17"/>
  <c r="B77" i="17"/>
  <c r="F73" i="17"/>
  <c r="E70" i="17"/>
  <c r="D67" i="17"/>
  <c r="C64" i="17"/>
  <c r="B61" i="17"/>
  <c r="F57" i="17"/>
  <c r="E54" i="17"/>
  <c r="D51" i="17"/>
  <c r="C48" i="17"/>
  <c r="B45" i="17"/>
  <c r="F41" i="17"/>
  <c r="E38" i="17"/>
  <c r="D35" i="17"/>
  <c r="C32" i="17"/>
  <c r="B29" i="17"/>
  <c r="F25" i="17"/>
  <c r="E22" i="17"/>
  <c r="D19" i="17"/>
  <c r="C16" i="17"/>
  <c r="F171" i="20"/>
  <c r="D165" i="20"/>
  <c r="B159" i="20"/>
  <c r="C152" i="20"/>
  <c r="E146" i="20"/>
  <c r="F139" i="20"/>
  <c r="D133" i="20"/>
  <c r="B127" i="20"/>
  <c r="C120" i="20"/>
  <c r="E114" i="20"/>
  <c r="F107" i="20"/>
  <c r="D101" i="20"/>
  <c r="B95" i="20"/>
  <c r="C88" i="20"/>
  <c r="E82" i="20"/>
  <c r="F75" i="20"/>
  <c r="D69" i="20"/>
  <c r="B63" i="20"/>
  <c r="C56" i="20"/>
  <c r="E50" i="20"/>
  <c r="E43" i="20"/>
  <c r="D40" i="20"/>
  <c r="C37" i="20"/>
  <c r="B34" i="20"/>
  <c r="F30" i="20"/>
  <c r="E27" i="20"/>
  <c r="D24" i="20"/>
  <c r="C21" i="20"/>
  <c r="B18" i="20"/>
  <c r="F14" i="20"/>
  <c r="F172" i="19"/>
  <c r="E169" i="19"/>
  <c r="D166" i="19"/>
  <c r="C163" i="19"/>
  <c r="B160" i="19"/>
  <c r="F156" i="19"/>
  <c r="E153" i="19"/>
  <c r="D150" i="19"/>
  <c r="C147" i="19"/>
  <c r="B144" i="19"/>
  <c r="F140" i="19"/>
  <c r="E137" i="19"/>
  <c r="D134" i="19"/>
  <c r="C131" i="19"/>
  <c r="B128" i="19"/>
  <c r="F124" i="19"/>
  <c r="E121" i="19"/>
  <c r="D118" i="19"/>
  <c r="C115" i="19"/>
  <c r="B112" i="19"/>
  <c r="F108" i="19"/>
  <c r="E105" i="19"/>
  <c r="D102" i="19"/>
  <c r="C99" i="19"/>
  <c r="B96" i="19"/>
  <c r="F92" i="19"/>
  <c r="E89" i="19"/>
  <c r="D86" i="19"/>
  <c r="C83" i="19"/>
  <c r="B80" i="19"/>
  <c r="F76" i="19"/>
  <c r="E73" i="19"/>
  <c r="D70" i="19"/>
  <c r="C67" i="19"/>
  <c r="B64" i="19"/>
  <c r="F60" i="19"/>
  <c r="E57" i="19"/>
  <c r="D54" i="19"/>
  <c r="C51" i="19"/>
  <c r="B48" i="19"/>
  <c r="F44" i="19"/>
  <c r="E41" i="19"/>
  <c r="D38" i="19"/>
  <c r="C35" i="19"/>
  <c r="B32" i="19"/>
  <c r="F28" i="19"/>
  <c r="E25" i="19"/>
  <c r="D22" i="19"/>
  <c r="C19" i="19"/>
  <c r="B16" i="19"/>
  <c r="B13" i="19"/>
  <c r="F170" i="18"/>
  <c r="E167" i="18"/>
  <c r="D164" i="18"/>
  <c r="C161" i="18"/>
  <c r="B158" i="18"/>
  <c r="F154" i="18"/>
  <c r="E151" i="18"/>
  <c r="D148" i="18"/>
  <c r="C145" i="18"/>
  <c r="B142" i="18"/>
  <c r="F138" i="18"/>
  <c r="E135" i="18"/>
  <c r="D132" i="18"/>
  <c r="C129" i="18"/>
  <c r="B126" i="18"/>
  <c r="F122" i="18"/>
  <c r="E119" i="18"/>
  <c r="D116" i="18"/>
  <c r="C113" i="18"/>
  <c r="B110" i="18"/>
  <c r="F106" i="18"/>
  <c r="E103" i="18"/>
  <c r="D100" i="18"/>
  <c r="C97" i="18"/>
  <c r="B94" i="18"/>
  <c r="F90" i="18"/>
  <c r="E87" i="18"/>
  <c r="D84" i="18"/>
  <c r="C81" i="18"/>
  <c r="B78" i="18"/>
  <c r="F74" i="18"/>
  <c r="E71" i="18"/>
  <c r="D68" i="18"/>
  <c r="C65" i="18"/>
  <c r="B62" i="18"/>
  <c r="F58" i="18"/>
  <c r="E55" i="18"/>
  <c r="D52" i="18"/>
  <c r="C49" i="18"/>
  <c r="B46" i="18"/>
  <c r="F42" i="18"/>
  <c r="E39" i="18"/>
  <c r="D36" i="18"/>
  <c r="D32" i="18"/>
  <c r="B26" i="18"/>
  <c r="C19" i="18"/>
  <c r="D13" i="18"/>
  <c r="C167" i="17"/>
  <c r="E161" i="17"/>
  <c r="F154" i="17"/>
  <c r="D148" i="17"/>
  <c r="B142" i="17"/>
  <c r="C135" i="17"/>
  <c r="E129" i="17"/>
  <c r="F122" i="17"/>
  <c r="D116" i="17"/>
  <c r="B110" i="17"/>
  <c r="C103" i="17"/>
  <c r="E97" i="17"/>
  <c r="F90" i="17"/>
  <c r="D84" i="17"/>
  <c r="B78" i="17"/>
  <c r="C71" i="17"/>
  <c r="E65" i="17"/>
  <c r="F58" i="17"/>
  <c r="D52" i="17"/>
  <c r="B46" i="17"/>
  <c r="C39" i="17"/>
  <c r="E33" i="17"/>
  <c r="F26" i="17"/>
  <c r="D20" i="17"/>
  <c r="B14" i="17"/>
  <c r="B172" i="16"/>
  <c r="F168" i="16"/>
  <c r="E165" i="16"/>
  <c r="D162" i="16"/>
  <c r="C159" i="16"/>
  <c r="B156" i="16"/>
  <c r="F152" i="16"/>
  <c r="E149" i="16"/>
  <c r="D146" i="16"/>
  <c r="C143" i="16"/>
  <c r="B140" i="16"/>
  <c r="F136" i="16"/>
  <c r="E133" i="16"/>
  <c r="D130" i="16"/>
  <c r="C127" i="16"/>
  <c r="B124" i="16"/>
  <c r="F120" i="16"/>
  <c r="E117" i="16"/>
  <c r="D114" i="16"/>
  <c r="C111" i="16"/>
  <c r="B108" i="16"/>
  <c r="F104" i="16"/>
  <c r="E101" i="16"/>
  <c r="D98" i="16"/>
  <c r="C95" i="16"/>
  <c r="B92" i="16"/>
  <c r="F88" i="16"/>
  <c r="E85" i="16"/>
  <c r="D82" i="16"/>
  <c r="C79" i="16"/>
  <c r="B76" i="16"/>
  <c r="F72" i="16"/>
  <c r="E69" i="16"/>
  <c r="D66" i="16"/>
  <c r="C63" i="16"/>
  <c r="B60" i="16"/>
  <c r="F56" i="16"/>
  <c r="E53" i="16"/>
  <c r="D50" i="16"/>
  <c r="C47" i="16"/>
  <c r="B44" i="16"/>
  <c r="F40" i="16"/>
  <c r="E37" i="16"/>
  <c r="D34" i="16"/>
  <c r="C31" i="16"/>
  <c r="B28" i="16"/>
  <c r="F24" i="16"/>
  <c r="E21" i="16"/>
  <c r="D18" i="16"/>
  <c r="C15" i="16"/>
  <c r="C173" i="15"/>
  <c r="B170" i="15"/>
  <c r="F166" i="15"/>
  <c r="E163" i="15"/>
  <c r="D160" i="15"/>
  <c r="C157" i="15"/>
  <c r="F159" i="17"/>
  <c r="E156" i="17"/>
  <c r="D153" i="17"/>
  <c r="C150" i="17"/>
  <c r="B147" i="17"/>
  <c r="F143" i="17"/>
  <c r="E140" i="17"/>
  <c r="D137" i="17"/>
  <c r="C134" i="17"/>
  <c r="B131" i="17"/>
  <c r="F127" i="17"/>
  <c r="E124" i="17"/>
  <c r="D121" i="17"/>
  <c r="C118" i="17"/>
  <c r="B115" i="17"/>
  <c r="F111" i="17"/>
  <c r="E108" i="17"/>
  <c r="D105" i="17"/>
  <c r="C102" i="17"/>
  <c r="B99" i="17"/>
  <c r="F95" i="17"/>
  <c r="E92" i="17"/>
  <c r="D89" i="17"/>
  <c r="C86" i="17"/>
  <c r="B83" i="17"/>
  <c r="F79" i="17"/>
  <c r="E76" i="17"/>
  <c r="D73" i="17"/>
  <c r="C70" i="17"/>
  <c r="B67" i="17"/>
  <c r="F63" i="17"/>
  <c r="E60" i="17"/>
  <c r="D57" i="17"/>
  <c r="C54" i="17"/>
  <c r="B51" i="17"/>
  <c r="F47" i="17"/>
  <c r="E44" i="17"/>
  <c r="D41" i="17"/>
  <c r="C38" i="17"/>
  <c r="B35" i="17"/>
  <c r="F31" i="17"/>
  <c r="E28" i="17"/>
  <c r="D25" i="17"/>
  <c r="C22" i="17"/>
  <c r="B19" i="17"/>
  <c r="F15" i="17"/>
  <c r="B171" i="20"/>
  <c r="C164" i="20"/>
  <c r="E158" i="20"/>
  <c r="F151" i="20"/>
  <c r="D145" i="20"/>
  <c r="B139" i="20"/>
  <c r="C132" i="20"/>
  <c r="E126" i="20"/>
  <c r="F119" i="20"/>
  <c r="D113" i="20"/>
  <c r="B107" i="20"/>
  <c r="C100" i="20"/>
  <c r="E94" i="20"/>
  <c r="F87" i="20"/>
  <c r="D81" i="20"/>
  <c r="B75" i="20"/>
  <c r="C68" i="20"/>
  <c r="E62" i="20"/>
  <c r="F55" i="20"/>
  <c r="D49" i="20"/>
  <c r="C43" i="20"/>
  <c r="B40" i="20"/>
  <c r="F36" i="20"/>
  <c r="E33" i="20"/>
  <c r="D30" i="20"/>
  <c r="C27" i="20"/>
  <c r="B24" i="20"/>
  <c r="F20" i="20"/>
  <c r="E17" i="20"/>
  <c r="D14" i="20"/>
  <c r="D172" i="19"/>
  <c r="C169" i="19"/>
  <c r="B166" i="19"/>
  <c r="F162" i="19"/>
  <c r="E159" i="19"/>
  <c r="D156" i="19"/>
  <c r="C153" i="19"/>
  <c r="B150" i="19"/>
  <c r="F146" i="19"/>
  <c r="E143" i="19"/>
  <c r="D140" i="19"/>
  <c r="C137" i="19"/>
  <c r="B134" i="19"/>
  <c r="F130" i="19"/>
  <c r="E127" i="19"/>
  <c r="D124" i="19"/>
  <c r="C121" i="19"/>
  <c r="B118" i="19"/>
  <c r="F114" i="19"/>
  <c r="E111" i="19"/>
  <c r="D108" i="19"/>
  <c r="C105" i="19"/>
  <c r="B102" i="19"/>
  <c r="F98" i="19"/>
  <c r="E95" i="19"/>
  <c r="D92" i="19"/>
  <c r="C89" i="19"/>
  <c r="B86" i="19"/>
  <c r="F82" i="19"/>
  <c r="E79" i="19"/>
  <c r="D76" i="19"/>
  <c r="C73" i="19"/>
  <c r="B70" i="19"/>
  <c r="F66" i="19"/>
  <c r="E63" i="19"/>
  <c r="D60" i="19"/>
  <c r="C57" i="19"/>
  <c r="B54" i="19"/>
  <c r="F50" i="19"/>
  <c r="E47" i="19"/>
  <c r="D44" i="19"/>
  <c r="C41" i="19"/>
  <c r="B38" i="19"/>
  <c r="F34" i="19"/>
  <c r="E31" i="19"/>
  <c r="D28" i="19"/>
  <c r="C25" i="19"/>
  <c r="B22" i="19"/>
  <c r="F18" i="19"/>
  <c r="E15" i="19"/>
  <c r="E173" i="18"/>
  <c r="D170" i="18"/>
  <c r="C167" i="18"/>
  <c r="B164" i="18"/>
  <c r="F160" i="18"/>
  <c r="E157" i="18"/>
  <c r="D154" i="18"/>
  <c r="C151" i="18"/>
  <c r="B148" i="18"/>
  <c r="F144" i="18"/>
  <c r="E141" i="18"/>
  <c r="D138" i="18"/>
  <c r="C135" i="18"/>
  <c r="B132" i="18"/>
  <c r="F128" i="18"/>
  <c r="E125" i="18"/>
  <c r="D122" i="18"/>
  <c r="C119" i="18"/>
  <c r="B116" i="18"/>
  <c r="F112" i="18"/>
  <c r="E109" i="18"/>
  <c r="D106" i="18"/>
  <c r="C103" i="18"/>
  <c r="B100" i="18"/>
  <c r="F96" i="18"/>
  <c r="E93" i="18"/>
  <c r="D90" i="18"/>
  <c r="C87" i="18"/>
  <c r="B84" i="18"/>
  <c r="F80" i="18"/>
  <c r="E77" i="18"/>
  <c r="D74" i="18"/>
  <c r="C71" i="18"/>
  <c r="B68" i="18"/>
  <c r="F64" i="18"/>
  <c r="E61" i="18"/>
  <c r="D58" i="18"/>
  <c r="C55" i="18"/>
  <c r="B52" i="18"/>
  <c r="F48" i="18"/>
  <c r="E45" i="18"/>
  <c r="D42" i="18"/>
  <c r="C39" i="18"/>
  <c r="B36" i="18"/>
  <c r="C31" i="18"/>
  <c r="E25" i="18"/>
  <c r="F18" i="18"/>
  <c r="E173" i="17"/>
  <c r="F166" i="17"/>
  <c r="D160" i="17"/>
  <c r="B154" i="17"/>
  <c r="C147" i="17"/>
  <c r="E141" i="17"/>
  <c r="F134" i="17"/>
  <c r="D128" i="17"/>
  <c r="B122" i="17"/>
  <c r="C115" i="17"/>
  <c r="E109" i="17"/>
  <c r="F102" i="17"/>
  <c r="D96" i="17"/>
  <c r="B90" i="17"/>
  <c r="C83" i="17"/>
  <c r="E77" i="17"/>
  <c r="F70" i="17"/>
  <c r="D64" i="17"/>
  <c r="B58" i="17"/>
  <c r="C51" i="17"/>
  <c r="E45" i="17"/>
  <c r="F38" i="17"/>
  <c r="D32" i="17"/>
  <c r="B26" i="17"/>
  <c r="C19" i="17"/>
  <c r="F13" i="17"/>
  <c r="E171" i="16"/>
  <c r="D168" i="16"/>
  <c r="C165" i="16"/>
  <c r="B162" i="16"/>
  <c r="F158" i="16"/>
  <c r="E155" i="16"/>
  <c r="D152" i="16"/>
  <c r="C149" i="16"/>
  <c r="B146" i="16"/>
  <c r="F142" i="16"/>
  <c r="E139" i="16"/>
  <c r="D136" i="16"/>
  <c r="C133" i="16"/>
  <c r="B130" i="16"/>
  <c r="F126" i="16"/>
  <c r="E123" i="16"/>
  <c r="D120" i="16"/>
  <c r="C117" i="16"/>
  <c r="B114" i="16"/>
  <c r="F110" i="16"/>
  <c r="E107" i="16"/>
  <c r="D104" i="16"/>
  <c r="C101" i="16"/>
  <c r="B98" i="16"/>
  <c r="F94" i="16"/>
  <c r="E91" i="16"/>
  <c r="D88" i="16"/>
  <c r="C85" i="16"/>
  <c r="B82" i="16"/>
  <c r="F78" i="16"/>
  <c r="E75" i="16"/>
  <c r="D72" i="16"/>
  <c r="C69" i="16"/>
  <c r="B66" i="16"/>
  <c r="F62" i="16"/>
  <c r="E59" i="16"/>
  <c r="D56" i="16"/>
  <c r="C53" i="16"/>
  <c r="B50" i="16"/>
  <c r="F46" i="16"/>
  <c r="E43" i="16"/>
  <c r="D40" i="16"/>
  <c r="C37" i="16"/>
  <c r="B34" i="16"/>
  <c r="F30" i="16"/>
  <c r="E27" i="16"/>
  <c r="D24" i="16"/>
  <c r="C21" i="16"/>
  <c r="B18" i="16"/>
  <c r="F14" i="16"/>
  <c r="F172" i="15"/>
  <c r="E169" i="15"/>
  <c r="D166" i="15"/>
  <c r="C163" i="15"/>
  <c r="B160" i="15"/>
  <c r="F156" i="15"/>
  <c r="D159" i="17"/>
  <c r="C156" i="17"/>
  <c r="B153" i="17"/>
  <c r="F149" i="17"/>
  <c r="E146" i="17"/>
  <c r="D143" i="17"/>
  <c r="C140" i="17"/>
  <c r="B137" i="17"/>
  <c r="F133" i="17"/>
  <c r="E130" i="17"/>
  <c r="D127" i="17"/>
  <c r="C124" i="17"/>
  <c r="B121" i="17"/>
  <c r="F117" i="17"/>
  <c r="E114" i="17"/>
  <c r="D111" i="17"/>
  <c r="C108" i="17"/>
  <c r="B105" i="17"/>
  <c r="F101" i="17"/>
  <c r="E98" i="17"/>
  <c r="D95" i="17"/>
  <c r="C92" i="17"/>
  <c r="B89" i="17"/>
  <c r="F85" i="17"/>
  <c r="E82" i="17"/>
  <c r="D79" i="17"/>
  <c r="C76" i="17"/>
  <c r="B73" i="17"/>
  <c r="F69" i="17"/>
  <c r="E66" i="17"/>
  <c r="D63" i="17"/>
  <c r="C60" i="17"/>
  <c r="B57" i="17"/>
  <c r="F53" i="17"/>
  <c r="E50" i="17"/>
  <c r="D47" i="17"/>
  <c r="C44" i="17"/>
  <c r="B41" i="17"/>
  <c r="F37" i="17"/>
  <c r="E34" i="17"/>
  <c r="D31" i="17"/>
  <c r="C28" i="17"/>
  <c r="B25" i="17"/>
  <c r="F21" i="17"/>
  <c r="E18" i="17"/>
  <c r="D15" i="17"/>
  <c r="E170" i="20"/>
  <c r="F163" i="20"/>
  <c r="D157" i="20"/>
  <c r="B151" i="20"/>
  <c r="C144" i="20"/>
  <c r="E138" i="20"/>
  <c r="F131" i="20"/>
  <c r="D125" i="20"/>
  <c r="B119" i="20"/>
  <c r="C112" i="20"/>
  <c r="E106" i="20"/>
  <c r="F99" i="20"/>
  <c r="D93" i="20"/>
  <c r="B87" i="20"/>
  <c r="C80" i="20"/>
  <c r="E74" i="20"/>
  <c r="F67" i="20"/>
  <c r="D61" i="20"/>
  <c r="B55" i="20"/>
  <c r="C48" i="20"/>
  <c r="F42" i="20"/>
  <c r="E39" i="20"/>
  <c r="D36" i="20"/>
  <c r="C33" i="20"/>
  <c r="B30" i="20"/>
  <c r="F26" i="20"/>
  <c r="E23" i="20"/>
  <c r="D20" i="20"/>
  <c r="C17" i="20"/>
  <c r="B14" i="20"/>
  <c r="B172" i="19"/>
  <c r="F168" i="19"/>
  <c r="E165" i="19"/>
  <c r="D162" i="19"/>
  <c r="C159" i="19"/>
  <c r="B156" i="19"/>
  <c r="F152" i="19"/>
  <c r="E149" i="19"/>
  <c r="D146" i="19"/>
  <c r="C143" i="19"/>
  <c r="B140" i="19"/>
  <c r="F136" i="19"/>
  <c r="E133" i="19"/>
  <c r="D130" i="19"/>
  <c r="C127" i="19"/>
  <c r="B124" i="19"/>
  <c r="F120" i="19"/>
  <c r="E117" i="19"/>
  <c r="D114" i="19"/>
  <c r="C111" i="19"/>
  <c r="B108" i="19"/>
  <c r="F104" i="19"/>
  <c r="E101" i="19"/>
  <c r="D98" i="19"/>
  <c r="C95" i="19"/>
  <c r="B92" i="19"/>
  <c r="F88" i="19"/>
  <c r="E85" i="19"/>
  <c r="D82" i="19"/>
  <c r="C79" i="19"/>
  <c r="B76" i="19"/>
  <c r="F72" i="19"/>
  <c r="E69" i="19"/>
  <c r="D66" i="19"/>
  <c r="C63" i="19"/>
  <c r="B60" i="19"/>
  <c r="F56" i="19"/>
  <c r="E53" i="19"/>
  <c r="D50" i="19"/>
  <c r="C47" i="19"/>
  <c r="B44" i="19"/>
  <c r="F40" i="19"/>
  <c r="E37" i="19"/>
  <c r="D34" i="19"/>
  <c r="C31" i="19"/>
  <c r="B28" i="19"/>
  <c r="F24" i="19"/>
  <c r="E21" i="19"/>
  <c r="D18" i="19"/>
  <c r="C15" i="19"/>
  <c r="C173" i="18"/>
  <c r="B170" i="18"/>
  <c r="F166" i="18"/>
  <c r="E163" i="18"/>
  <c r="D160" i="18"/>
  <c r="C157" i="18"/>
  <c r="B154" i="18"/>
  <c r="F150" i="18"/>
  <c r="E147" i="18"/>
  <c r="D144" i="18"/>
  <c r="C141" i="18"/>
  <c r="B138" i="18"/>
  <c r="F134" i="18"/>
  <c r="E131" i="18"/>
  <c r="D128" i="18"/>
  <c r="C125" i="18"/>
  <c r="B122" i="18"/>
  <c r="F118" i="18"/>
  <c r="E115" i="18"/>
  <c r="D112" i="18"/>
  <c r="C109" i="18"/>
  <c r="B106" i="18"/>
  <c r="F102" i="18"/>
  <c r="E99" i="18"/>
  <c r="D96" i="18"/>
  <c r="C93" i="18"/>
  <c r="B90" i="18"/>
  <c r="F86" i="18"/>
  <c r="E83" i="18"/>
  <c r="D80" i="18"/>
  <c r="C77" i="18"/>
  <c r="B74" i="18"/>
  <c r="F70" i="18"/>
  <c r="E67" i="18"/>
  <c r="D64" i="18"/>
  <c r="C61" i="18"/>
  <c r="B58" i="18"/>
  <c r="F54" i="18"/>
  <c r="E51" i="18"/>
  <c r="D48" i="18"/>
  <c r="C45" i="18"/>
  <c r="B42" i="18"/>
  <c r="F38" i="18"/>
  <c r="E35" i="18"/>
  <c r="F30" i="18"/>
  <c r="D24" i="18"/>
  <c r="B18" i="18"/>
  <c r="D172" i="17"/>
  <c r="B166" i="17"/>
  <c r="C159" i="17"/>
  <c r="E153" i="17"/>
  <c r="F146" i="17"/>
  <c r="D140" i="17"/>
  <c r="B134" i="17"/>
  <c r="C127" i="17"/>
  <c r="E121" i="17"/>
  <c r="F114" i="17"/>
  <c r="D108" i="17"/>
  <c r="B102" i="17"/>
  <c r="C95" i="17"/>
  <c r="E89" i="17"/>
  <c r="F82" i="17"/>
  <c r="D76" i="17"/>
  <c r="B70" i="17"/>
  <c r="C63" i="17"/>
  <c r="E57" i="17"/>
  <c r="F50" i="17"/>
  <c r="D44" i="17"/>
  <c r="B38" i="17"/>
  <c r="C31" i="17"/>
  <c r="E25" i="17"/>
  <c r="F18" i="17"/>
  <c r="D13" i="17"/>
  <c r="C171" i="16"/>
  <c r="B168" i="16"/>
  <c r="F164" i="16"/>
  <c r="E161" i="16"/>
  <c r="D158" i="16"/>
  <c r="C155" i="16"/>
  <c r="B152" i="16"/>
  <c r="F148" i="16"/>
  <c r="E145" i="16"/>
  <c r="D142" i="16"/>
  <c r="C139" i="16"/>
  <c r="B136" i="16"/>
  <c r="F132" i="16"/>
  <c r="E129" i="16"/>
  <c r="D126" i="16"/>
  <c r="C123" i="16"/>
  <c r="B120" i="16"/>
  <c r="F116" i="16"/>
  <c r="E113" i="16"/>
  <c r="D110" i="16"/>
  <c r="C107" i="16"/>
  <c r="B104" i="16"/>
  <c r="F100" i="16"/>
  <c r="E97" i="16"/>
  <c r="D94" i="16"/>
  <c r="C91" i="16"/>
  <c r="B88" i="16"/>
  <c r="F84" i="16"/>
  <c r="E81" i="16"/>
  <c r="D78" i="16"/>
  <c r="C75" i="16"/>
  <c r="B72" i="16"/>
  <c r="F68" i="16"/>
  <c r="E65" i="16"/>
  <c r="D62" i="16"/>
  <c r="C59" i="16"/>
  <c r="B56" i="16"/>
  <c r="F52" i="16"/>
  <c r="E49" i="16"/>
  <c r="D46" i="16"/>
  <c r="C43" i="16"/>
  <c r="B40" i="16"/>
  <c r="F36" i="16"/>
  <c r="E33" i="16"/>
  <c r="D30" i="16"/>
  <c r="C27" i="16"/>
  <c r="B24" i="16"/>
  <c r="F20" i="16"/>
  <c r="E17" i="16"/>
  <c r="D14" i="16"/>
  <c r="D172" i="15"/>
  <c r="C169" i="15"/>
  <c r="B166" i="15"/>
  <c r="F162" i="15"/>
  <c r="E159" i="15"/>
  <c r="D156" i="15"/>
  <c r="B159" i="17"/>
  <c r="F155" i="17"/>
  <c r="E152" i="17"/>
  <c r="D149" i="17"/>
  <c r="C146" i="17"/>
  <c r="B143" i="17"/>
  <c r="F139" i="17"/>
  <c r="E136" i="17"/>
  <c r="D133" i="17"/>
  <c r="C130" i="17"/>
  <c r="B127" i="17"/>
  <c r="F123" i="17"/>
  <c r="E120" i="17"/>
  <c r="D117" i="17"/>
  <c r="C114" i="17"/>
  <c r="B111" i="17"/>
  <c r="F107" i="17"/>
  <c r="E104" i="17"/>
  <c r="D101" i="17"/>
  <c r="C98" i="17"/>
  <c r="B95" i="17"/>
  <c r="F91" i="17"/>
  <c r="E88" i="17"/>
  <c r="D85" i="17"/>
  <c r="C82" i="17"/>
  <c r="B79" i="17"/>
  <c r="F75" i="17"/>
  <c r="E72" i="17"/>
  <c r="D69" i="17"/>
  <c r="C66" i="17"/>
  <c r="B63" i="17"/>
  <c r="F59" i="17"/>
  <c r="E56" i="17"/>
  <c r="D53" i="17"/>
  <c r="C50" i="17"/>
  <c r="B47" i="17"/>
  <c r="F43" i="17"/>
  <c r="E40" i="17"/>
  <c r="D37" i="17"/>
  <c r="C34" i="17"/>
  <c r="B31" i="17"/>
  <c r="F27" i="17"/>
  <c r="E24" i="17"/>
  <c r="D21" i="17"/>
  <c r="C18" i="17"/>
  <c r="B15" i="17"/>
  <c r="D169" i="20"/>
  <c r="B163" i="20"/>
  <c r="C156" i="20"/>
  <c r="E150" i="20"/>
  <c r="F143" i="20"/>
  <c r="D137" i="20"/>
  <c r="B131" i="20"/>
  <c r="C124" i="20"/>
  <c r="E118" i="20"/>
  <c r="F111" i="20"/>
  <c r="D105" i="20"/>
  <c r="B99" i="20"/>
  <c r="C92" i="20"/>
  <c r="E86" i="20"/>
  <c r="F79" i="20"/>
  <c r="D73" i="20"/>
  <c r="B67" i="20"/>
  <c r="C60" i="20"/>
  <c r="E54" i="20"/>
  <c r="F47" i="20"/>
  <c r="D42" i="20"/>
  <c r="C39" i="20"/>
  <c r="B36" i="20"/>
  <c r="F32" i="20"/>
  <c r="E29" i="20"/>
  <c r="D26" i="20"/>
  <c r="C23" i="20"/>
  <c r="B20" i="20"/>
  <c r="F16" i="20"/>
  <c r="F13" i="20"/>
  <c r="E171" i="19"/>
  <c r="D168" i="19"/>
  <c r="C165" i="19"/>
  <c r="B162" i="19"/>
  <c r="F158" i="19"/>
  <c r="E155" i="19"/>
  <c r="D152" i="19"/>
  <c r="C149" i="19"/>
  <c r="B146" i="19"/>
  <c r="F142" i="19"/>
  <c r="E139" i="19"/>
  <c r="D136" i="19"/>
  <c r="C133" i="19"/>
  <c r="B130" i="19"/>
  <c r="F126" i="19"/>
  <c r="E123" i="19"/>
  <c r="D120" i="19"/>
  <c r="C117" i="19"/>
  <c r="B114" i="19"/>
  <c r="F110" i="19"/>
  <c r="E107" i="19"/>
  <c r="D104" i="19"/>
  <c r="C101" i="19"/>
  <c r="B98" i="19"/>
  <c r="F94" i="19"/>
  <c r="E91" i="19"/>
  <c r="D88" i="19"/>
  <c r="C85" i="19"/>
  <c r="B82" i="19"/>
  <c r="F78" i="19"/>
  <c r="E75" i="19"/>
  <c r="D72" i="19"/>
  <c r="C69" i="19"/>
  <c r="B66" i="19"/>
  <c r="F62" i="19"/>
  <c r="E59" i="19"/>
  <c r="D56" i="19"/>
  <c r="C53" i="19"/>
  <c r="B50" i="19"/>
  <c r="F46" i="19"/>
  <c r="E43" i="19"/>
  <c r="D40" i="19"/>
  <c r="C37" i="19"/>
  <c r="B34" i="19"/>
  <c r="F30" i="19"/>
  <c r="E27" i="19"/>
  <c r="D24" i="19"/>
  <c r="C21" i="19"/>
  <c r="B18" i="19"/>
  <c r="F14" i="19"/>
  <c r="F172" i="18"/>
  <c r="E169" i="18"/>
  <c r="D166" i="18"/>
  <c r="C163" i="18"/>
  <c r="B160" i="18"/>
  <c r="F156" i="18"/>
  <c r="E153" i="18"/>
  <c r="D150" i="18"/>
  <c r="C147" i="18"/>
  <c r="B144" i="18"/>
  <c r="F140" i="18"/>
  <c r="E137" i="18"/>
  <c r="D134" i="18"/>
  <c r="C131" i="18"/>
  <c r="B128" i="18"/>
  <c r="F124" i="18"/>
  <c r="E121" i="18"/>
  <c r="D118" i="18"/>
  <c r="C115" i="18"/>
  <c r="B112" i="18"/>
  <c r="F108" i="18"/>
  <c r="E105" i="18"/>
  <c r="D102" i="18"/>
  <c r="C99" i="18"/>
  <c r="B96" i="18"/>
  <c r="F92" i="18"/>
  <c r="E89" i="18"/>
  <c r="D86" i="18"/>
  <c r="C83" i="18"/>
  <c r="B80" i="18"/>
  <c r="F76" i="18"/>
  <c r="E73" i="18"/>
  <c r="D70" i="18"/>
  <c r="C67" i="18"/>
  <c r="B64" i="18"/>
  <c r="F60" i="18"/>
  <c r="E57" i="18"/>
  <c r="D54" i="18"/>
  <c r="C51" i="18"/>
  <c r="B48" i="18"/>
  <c r="F44" i="18"/>
  <c r="E41" i="18"/>
  <c r="D38" i="18"/>
  <c r="C35" i="18"/>
  <c r="B30" i="18"/>
  <c r="C23" i="18"/>
  <c r="E17" i="18"/>
  <c r="C171" i="17"/>
  <c r="E165" i="17"/>
  <c r="F158" i="17"/>
  <c r="D152" i="17"/>
  <c r="B146" i="17"/>
  <c r="C139" i="17"/>
  <c r="E133" i="17"/>
  <c r="F126" i="17"/>
  <c r="D120" i="17"/>
  <c r="B114" i="17"/>
  <c r="C107" i="17"/>
  <c r="E101" i="17"/>
  <c r="F94" i="17"/>
  <c r="D88" i="17"/>
  <c r="B82" i="17"/>
  <c r="C75" i="17"/>
  <c r="E69" i="17"/>
  <c r="F62" i="17"/>
  <c r="D56" i="17"/>
  <c r="B50" i="17"/>
  <c r="C43" i="17"/>
  <c r="E37" i="17"/>
  <c r="F30" i="17"/>
  <c r="D24" i="17"/>
  <c r="B18" i="17"/>
  <c r="B13" i="17"/>
  <c r="F170" i="16"/>
  <c r="E167" i="16"/>
  <c r="D164" i="16"/>
  <c r="C161" i="16"/>
  <c r="B158" i="16"/>
  <c r="F154" i="16"/>
  <c r="E151" i="16"/>
  <c r="D148" i="16"/>
  <c r="C145" i="16"/>
  <c r="B142" i="16"/>
  <c r="F138" i="16"/>
  <c r="E135" i="16"/>
  <c r="D132" i="16"/>
  <c r="C129" i="16"/>
  <c r="B126" i="16"/>
  <c r="F122" i="16"/>
  <c r="E119" i="16"/>
  <c r="D116" i="16"/>
  <c r="C113" i="16"/>
  <c r="B110" i="16"/>
  <c r="F106" i="16"/>
  <c r="E103" i="16"/>
  <c r="D100" i="16"/>
  <c r="C97" i="16"/>
  <c r="B94" i="16"/>
  <c r="F90" i="16"/>
  <c r="E87" i="16"/>
  <c r="D84" i="16"/>
  <c r="C81" i="16"/>
  <c r="B78" i="16"/>
  <c r="F74" i="16"/>
  <c r="E71" i="16"/>
  <c r="D68" i="16"/>
  <c r="C65" i="16"/>
  <c r="B62" i="16"/>
  <c r="F58" i="16"/>
  <c r="E55" i="16"/>
  <c r="D52" i="16"/>
  <c r="C49" i="16"/>
  <c r="B46" i="16"/>
  <c r="F42" i="16"/>
  <c r="E39" i="16"/>
  <c r="D36" i="16"/>
  <c r="C33" i="16"/>
  <c r="B30" i="16"/>
  <c r="F26" i="16"/>
  <c r="E23" i="16"/>
  <c r="D20" i="16"/>
  <c r="C17" i="16"/>
  <c r="B14" i="16"/>
  <c r="B172" i="15"/>
  <c r="F168" i="15"/>
  <c r="E165" i="15"/>
  <c r="D162" i="15"/>
  <c r="C159" i="15"/>
  <c r="B156" i="15"/>
  <c r="E158" i="17"/>
  <c r="B133" i="17"/>
  <c r="D107" i="17"/>
  <c r="F81" i="17"/>
  <c r="C56" i="17"/>
  <c r="E30" i="17"/>
  <c r="F155" i="20"/>
  <c r="C104" i="20"/>
  <c r="D53" i="20"/>
  <c r="F22" i="20"/>
  <c r="D158" i="19"/>
  <c r="F132" i="19"/>
  <c r="C107" i="19"/>
  <c r="E81" i="19"/>
  <c r="B56" i="19"/>
  <c r="D30" i="19"/>
  <c r="B166" i="18"/>
  <c r="D140" i="18"/>
  <c r="F114" i="18"/>
  <c r="C89" i="18"/>
  <c r="E63" i="18"/>
  <c r="B38" i="18"/>
  <c r="C151" i="17"/>
  <c r="D100" i="17"/>
  <c r="E49" i="17"/>
  <c r="C167" i="16"/>
  <c r="E141" i="16"/>
  <c r="B116" i="16"/>
  <c r="D90" i="16"/>
  <c r="F64" i="16"/>
  <c r="C39" i="16"/>
  <c r="F13" i="16"/>
  <c r="D154" i="15"/>
  <c r="C151" i="15"/>
  <c r="B148" i="15"/>
  <c r="F144" i="15"/>
  <c r="E141" i="15"/>
  <c r="D138" i="15"/>
  <c r="C135" i="15"/>
  <c r="B132" i="15"/>
  <c r="F128" i="15"/>
  <c r="E125" i="15"/>
  <c r="D122" i="15"/>
  <c r="C119" i="15"/>
  <c r="B116" i="15"/>
  <c r="F112" i="15"/>
  <c r="E109" i="15"/>
  <c r="D106" i="15"/>
  <c r="C103" i="15"/>
  <c r="B100" i="15"/>
  <c r="F96" i="15"/>
  <c r="E93" i="15"/>
  <c r="D90" i="15"/>
  <c r="C87" i="15"/>
  <c r="B84" i="15"/>
  <c r="F80" i="15"/>
  <c r="E77" i="15"/>
  <c r="D74" i="15"/>
  <c r="C71" i="15"/>
  <c r="B68" i="15"/>
  <c r="F64" i="15"/>
  <c r="E61" i="15"/>
  <c r="D58" i="15"/>
  <c r="C55" i="15"/>
  <c r="B52" i="15"/>
  <c r="F48" i="15"/>
  <c r="E45" i="15"/>
  <c r="D42" i="15"/>
  <c r="C39" i="15"/>
  <c r="B36" i="15"/>
  <c r="F32" i="15"/>
  <c r="E29" i="15"/>
  <c r="D26" i="15"/>
  <c r="C23" i="15"/>
  <c r="B20" i="15"/>
  <c r="F16" i="15"/>
  <c r="F13" i="15"/>
  <c r="E171" i="14"/>
  <c r="D168" i="14"/>
  <c r="C165" i="14"/>
  <c r="B162" i="14"/>
  <c r="F158" i="14"/>
  <c r="E155" i="14"/>
  <c r="D152" i="14"/>
  <c r="C149" i="14"/>
  <c r="B146" i="14"/>
  <c r="F142" i="14"/>
  <c r="E139" i="14"/>
  <c r="D136" i="14"/>
  <c r="C133" i="14"/>
  <c r="B130" i="14"/>
  <c r="F126" i="14"/>
  <c r="E123" i="14"/>
  <c r="D120" i="14"/>
  <c r="C117" i="14"/>
  <c r="B114" i="14"/>
  <c r="F110" i="14"/>
  <c r="E107" i="14"/>
  <c r="D104" i="14"/>
  <c r="C101" i="14"/>
  <c r="B98" i="14"/>
  <c r="F94" i="14"/>
  <c r="E91" i="14"/>
  <c r="D88" i="14"/>
  <c r="C85" i="14"/>
  <c r="B82" i="14"/>
  <c r="F78" i="14"/>
  <c r="E75" i="14"/>
  <c r="D72" i="14"/>
  <c r="C69" i="14"/>
  <c r="B66" i="14"/>
  <c r="F62" i="14"/>
  <c r="E59" i="14"/>
  <c r="D56" i="14"/>
  <c r="C53" i="14"/>
  <c r="B50" i="14"/>
  <c r="F46" i="14"/>
  <c r="E43" i="14"/>
  <c r="D40" i="14"/>
  <c r="C37" i="14"/>
  <c r="B34" i="14"/>
  <c r="F30" i="14"/>
  <c r="E27" i="14"/>
  <c r="D24" i="14"/>
  <c r="C21" i="14"/>
  <c r="B18" i="14"/>
  <c r="F14" i="14"/>
  <c r="F172" i="13"/>
  <c r="E169" i="13"/>
  <c r="D166" i="13"/>
  <c r="C163" i="13"/>
  <c r="B160" i="13"/>
  <c r="F156" i="13"/>
  <c r="E153" i="13"/>
  <c r="D150" i="13"/>
  <c r="C147" i="13"/>
  <c r="B144" i="13"/>
  <c r="F140" i="13"/>
  <c r="E137" i="13"/>
  <c r="D134" i="13"/>
  <c r="C131" i="13"/>
  <c r="B128" i="13"/>
  <c r="F124" i="13"/>
  <c r="E121" i="13"/>
  <c r="D118" i="13"/>
  <c r="C115" i="13"/>
  <c r="B112" i="13"/>
  <c r="F108" i="13"/>
  <c r="E105" i="13"/>
  <c r="D102" i="13"/>
  <c r="C99" i="13"/>
  <c r="B96" i="13"/>
  <c r="F92" i="13"/>
  <c r="E89" i="13"/>
  <c r="D86" i="13"/>
  <c r="C83" i="13"/>
  <c r="B80" i="13"/>
  <c r="F76" i="13"/>
  <c r="E73" i="13"/>
  <c r="D70" i="13"/>
  <c r="C67" i="13"/>
  <c r="B64" i="13"/>
  <c r="F60" i="13"/>
  <c r="E57" i="13"/>
  <c r="D54" i="13"/>
  <c r="C51" i="13"/>
  <c r="B48" i="13"/>
  <c r="F44" i="13"/>
  <c r="E41" i="13"/>
  <c r="D38" i="13"/>
  <c r="C35" i="13"/>
  <c r="B32" i="13"/>
  <c r="F28" i="13"/>
  <c r="E25" i="13"/>
  <c r="D22" i="13"/>
  <c r="C19" i="13"/>
  <c r="B16" i="13"/>
  <c r="B13" i="13"/>
  <c r="F170" i="12"/>
  <c r="E167" i="12"/>
  <c r="D164" i="12"/>
  <c r="C161" i="12"/>
  <c r="B158" i="12"/>
  <c r="F154" i="12"/>
  <c r="E151" i="12"/>
  <c r="D148" i="12"/>
  <c r="C145" i="12"/>
  <c r="B142" i="12"/>
  <c r="F138" i="12"/>
  <c r="E135" i="12"/>
  <c r="D132" i="12"/>
  <c r="C129" i="12"/>
  <c r="B126" i="12"/>
  <c r="F122" i="12"/>
  <c r="E119" i="12"/>
  <c r="D116" i="12"/>
  <c r="C113" i="12"/>
  <c r="B110" i="12"/>
  <c r="F106" i="12"/>
  <c r="E103" i="12"/>
  <c r="D100" i="12"/>
  <c r="C97" i="12"/>
  <c r="B94" i="12"/>
  <c r="F90" i="12"/>
  <c r="E87" i="12"/>
  <c r="D84" i="12"/>
  <c r="C81" i="12"/>
  <c r="B78" i="12"/>
  <c r="F74" i="12"/>
  <c r="E71" i="12"/>
  <c r="D68" i="12"/>
  <c r="C65" i="12"/>
  <c r="B62" i="12"/>
  <c r="F58" i="12"/>
  <c r="E55" i="12"/>
  <c r="D52" i="12"/>
  <c r="C49" i="12"/>
  <c r="B46" i="12"/>
  <c r="F42" i="12"/>
  <c r="E39" i="12"/>
  <c r="D36" i="12"/>
  <c r="C33" i="12"/>
  <c r="B30" i="12"/>
  <c r="F26" i="12"/>
  <c r="E23" i="12"/>
  <c r="D20" i="12"/>
  <c r="C17" i="12"/>
  <c r="B14" i="12"/>
  <c r="B172" i="11"/>
  <c r="F168" i="11"/>
  <c r="E165" i="11"/>
  <c r="D162" i="11"/>
  <c r="C159" i="11"/>
  <c r="B156" i="11"/>
  <c r="F152" i="11"/>
  <c r="E149" i="11"/>
  <c r="D146" i="11"/>
  <c r="C143" i="11"/>
  <c r="B140" i="11"/>
  <c r="F136" i="11"/>
  <c r="E133" i="11"/>
  <c r="D130" i="11"/>
  <c r="C127" i="11"/>
  <c r="B124" i="11"/>
  <c r="F120" i="11"/>
  <c r="E117" i="11"/>
  <c r="D114" i="11"/>
  <c r="C111" i="11"/>
  <c r="B108" i="11"/>
  <c r="F104" i="11"/>
  <c r="E101" i="11"/>
  <c r="D98" i="11"/>
  <c r="C95" i="11"/>
  <c r="B92" i="11"/>
  <c r="F88" i="11"/>
  <c r="D155" i="17"/>
  <c r="F129" i="17"/>
  <c r="C104" i="17"/>
  <c r="E78" i="17"/>
  <c r="B53" i="17"/>
  <c r="D27" i="17"/>
  <c r="D149" i="20"/>
  <c r="E98" i="20"/>
  <c r="B47" i="20"/>
  <c r="E19" i="20"/>
  <c r="C155" i="19"/>
  <c r="E129" i="19"/>
  <c r="B104" i="19"/>
  <c r="D78" i="19"/>
  <c r="F52" i="19"/>
  <c r="C27" i="19"/>
  <c r="F162" i="18"/>
  <c r="C137" i="18"/>
  <c r="E111" i="18"/>
  <c r="B86" i="18"/>
  <c r="D60" i="18"/>
  <c r="F34" i="18"/>
  <c r="E145" i="17"/>
  <c r="B94" i="17"/>
  <c r="F42" i="17"/>
  <c r="B164" i="16"/>
  <c r="D138" i="16"/>
  <c r="F112" i="16"/>
  <c r="C87" i="16"/>
  <c r="E61" i="16"/>
  <c r="B36" i="16"/>
  <c r="E171" i="15"/>
  <c r="B154" i="15"/>
  <c r="F150" i="15"/>
  <c r="E147" i="15"/>
  <c r="D144" i="15"/>
  <c r="C141" i="15"/>
  <c r="B138" i="15"/>
  <c r="F134" i="15"/>
  <c r="E131" i="15"/>
  <c r="D128" i="15"/>
  <c r="C125" i="15"/>
  <c r="B122" i="15"/>
  <c r="F118" i="15"/>
  <c r="E115" i="15"/>
  <c r="D112" i="15"/>
  <c r="C109" i="15"/>
  <c r="B106" i="15"/>
  <c r="F102" i="15"/>
  <c r="E99" i="15"/>
  <c r="D96" i="15"/>
  <c r="C93" i="15"/>
  <c r="B90" i="15"/>
  <c r="F86" i="15"/>
  <c r="E83" i="15"/>
  <c r="D80" i="15"/>
  <c r="C77" i="15"/>
  <c r="B74" i="15"/>
  <c r="F70" i="15"/>
  <c r="E67" i="15"/>
  <c r="D64" i="15"/>
  <c r="C61" i="15"/>
  <c r="B58" i="15"/>
  <c r="F54" i="15"/>
  <c r="E51" i="15"/>
  <c r="D48" i="15"/>
  <c r="C45" i="15"/>
  <c r="B42" i="15"/>
  <c r="F38" i="15"/>
  <c r="E35" i="15"/>
  <c r="D32" i="15"/>
  <c r="C29" i="15"/>
  <c r="B26" i="15"/>
  <c r="F22" i="15"/>
  <c r="E19" i="15"/>
  <c r="D16" i="15"/>
  <c r="D13" i="15"/>
  <c r="C171" i="14"/>
  <c r="B168" i="14"/>
  <c r="F164" i="14"/>
  <c r="E161" i="14"/>
  <c r="D158" i="14"/>
  <c r="C155" i="14"/>
  <c r="B152" i="14"/>
  <c r="F148" i="14"/>
  <c r="E145" i="14"/>
  <c r="D142" i="14"/>
  <c r="C139" i="14"/>
  <c r="B136" i="14"/>
  <c r="F132" i="14"/>
  <c r="E129" i="14"/>
  <c r="D126" i="14"/>
  <c r="C123" i="14"/>
  <c r="B120" i="14"/>
  <c r="F116" i="14"/>
  <c r="E113" i="14"/>
  <c r="D110" i="14"/>
  <c r="C107" i="14"/>
  <c r="B104" i="14"/>
  <c r="F100" i="14"/>
  <c r="E97" i="14"/>
  <c r="D94" i="14"/>
  <c r="C91" i="14"/>
  <c r="B88" i="14"/>
  <c r="F84" i="14"/>
  <c r="E81" i="14"/>
  <c r="D78" i="14"/>
  <c r="C75" i="14"/>
  <c r="B72" i="14"/>
  <c r="F68" i="14"/>
  <c r="E65" i="14"/>
  <c r="D62" i="14"/>
  <c r="C59" i="14"/>
  <c r="B56" i="14"/>
  <c r="F52" i="14"/>
  <c r="E49" i="14"/>
  <c r="D46" i="14"/>
  <c r="C43" i="14"/>
  <c r="B40" i="14"/>
  <c r="F36" i="14"/>
  <c r="E33" i="14"/>
  <c r="D30" i="14"/>
  <c r="C27" i="14"/>
  <c r="B24" i="14"/>
  <c r="F20" i="14"/>
  <c r="E17" i="14"/>
  <c r="D14" i="14"/>
  <c r="D172" i="13"/>
  <c r="C169" i="13"/>
  <c r="B166" i="13"/>
  <c r="F162" i="13"/>
  <c r="E159" i="13"/>
  <c r="D156" i="13"/>
  <c r="C153" i="13"/>
  <c r="B150" i="13"/>
  <c r="F146" i="13"/>
  <c r="E143" i="13"/>
  <c r="D140" i="13"/>
  <c r="C137" i="13"/>
  <c r="B134" i="13"/>
  <c r="F130" i="13"/>
  <c r="E127" i="13"/>
  <c r="D124" i="13"/>
  <c r="C121" i="13"/>
  <c r="B118" i="13"/>
  <c r="F114" i="13"/>
  <c r="E111" i="13"/>
  <c r="D108" i="13"/>
  <c r="C105" i="13"/>
  <c r="B102" i="13"/>
  <c r="F98" i="13"/>
  <c r="E95" i="13"/>
  <c r="D92" i="13"/>
  <c r="C89" i="13"/>
  <c r="B86" i="13"/>
  <c r="F82" i="13"/>
  <c r="E79" i="13"/>
  <c r="D76" i="13"/>
  <c r="C73" i="13"/>
  <c r="B70" i="13"/>
  <c r="F66" i="13"/>
  <c r="E63" i="13"/>
  <c r="D60" i="13"/>
  <c r="C57" i="13"/>
  <c r="B54" i="13"/>
  <c r="F50" i="13"/>
  <c r="E47" i="13"/>
  <c r="D44" i="13"/>
  <c r="C41" i="13"/>
  <c r="B38" i="13"/>
  <c r="F34" i="13"/>
  <c r="E31" i="13"/>
  <c r="D28" i="13"/>
  <c r="C25" i="13"/>
  <c r="B22" i="13"/>
  <c r="F18" i="13"/>
  <c r="E15" i="13"/>
  <c r="E173" i="12"/>
  <c r="D170" i="12"/>
  <c r="C167" i="12"/>
  <c r="B164" i="12"/>
  <c r="F160" i="12"/>
  <c r="E157" i="12"/>
  <c r="D154" i="12"/>
  <c r="C151" i="12"/>
  <c r="B148" i="12"/>
  <c r="F144" i="12"/>
  <c r="E141" i="12"/>
  <c r="D138" i="12"/>
  <c r="C135" i="12"/>
  <c r="B132" i="12"/>
  <c r="F128" i="12"/>
  <c r="E125" i="12"/>
  <c r="D122" i="12"/>
  <c r="C119" i="12"/>
  <c r="B116" i="12"/>
  <c r="F112" i="12"/>
  <c r="E109" i="12"/>
  <c r="D106" i="12"/>
  <c r="C103" i="12"/>
  <c r="B100" i="12"/>
  <c r="F96" i="12"/>
  <c r="E93" i="12"/>
  <c r="D90" i="12"/>
  <c r="C87" i="12"/>
  <c r="B84" i="12"/>
  <c r="F80" i="12"/>
  <c r="E77" i="12"/>
  <c r="D74" i="12"/>
  <c r="C71" i="12"/>
  <c r="B68" i="12"/>
  <c r="F64" i="12"/>
  <c r="E61" i="12"/>
  <c r="D58" i="12"/>
  <c r="C55" i="12"/>
  <c r="B52" i="12"/>
  <c r="F48" i="12"/>
  <c r="E45" i="12"/>
  <c r="D42" i="12"/>
  <c r="C39" i="12"/>
  <c r="B36" i="12"/>
  <c r="F32" i="12"/>
  <c r="E29" i="12"/>
  <c r="D26" i="12"/>
  <c r="C23" i="12"/>
  <c r="B20" i="12"/>
  <c r="F16" i="12"/>
  <c r="F13" i="12"/>
  <c r="E171" i="11"/>
  <c r="D168" i="11"/>
  <c r="C165" i="11"/>
  <c r="B162" i="11"/>
  <c r="F158" i="11"/>
  <c r="E155" i="11"/>
  <c r="D152" i="11"/>
  <c r="C149" i="11"/>
  <c r="B146" i="11"/>
  <c r="F142" i="11"/>
  <c r="E139" i="11"/>
  <c r="D136" i="11"/>
  <c r="C133" i="11"/>
  <c r="B130" i="11"/>
  <c r="F126" i="11"/>
  <c r="E123" i="11"/>
  <c r="D120" i="11"/>
  <c r="C117" i="11"/>
  <c r="B114" i="11"/>
  <c r="F110" i="11"/>
  <c r="E107" i="11"/>
  <c r="D104" i="11"/>
  <c r="C101" i="11"/>
  <c r="B98" i="11"/>
  <c r="F94" i="11"/>
  <c r="E91" i="11"/>
  <c r="D88" i="11"/>
  <c r="C152" i="17"/>
  <c r="E126" i="17"/>
  <c r="B101" i="17"/>
  <c r="D75" i="17"/>
  <c r="F49" i="17"/>
  <c r="C24" i="17"/>
  <c r="B143" i="20"/>
  <c r="F91" i="20"/>
  <c r="B42" i="20"/>
  <c r="D16" i="20"/>
  <c r="B152" i="19"/>
  <c r="D126" i="19"/>
  <c r="F100" i="19"/>
  <c r="C75" i="19"/>
  <c r="E49" i="19"/>
  <c r="B24" i="19"/>
  <c r="E159" i="18"/>
  <c r="B134" i="18"/>
  <c r="D108" i="18"/>
  <c r="F82" i="18"/>
  <c r="C57" i="18"/>
  <c r="E29" i="18"/>
  <c r="F138" i="17"/>
  <c r="C87" i="17"/>
  <c r="D36" i="17"/>
  <c r="F160" i="16"/>
  <c r="C135" i="16"/>
  <c r="E109" i="16"/>
  <c r="B84" i="16"/>
  <c r="D58" i="16"/>
  <c r="F32" i="16"/>
  <c r="D168" i="15"/>
  <c r="E153" i="15"/>
  <c r="D150" i="15"/>
  <c r="C147" i="15"/>
  <c r="B144" i="15"/>
  <c r="F140" i="15"/>
  <c r="E137" i="15"/>
  <c r="D134" i="15"/>
  <c r="C131" i="15"/>
  <c r="B128" i="15"/>
  <c r="F124" i="15"/>
  <c r="E121" i="15"/>
  <c r="D118" i="15"/>
  <c r="C115" i="15"/>
  <c r="B112" i="15"/>
  <c r="F108" i="15"/>
  <c r="E105" i="15"/>
  <c r="D102" i="15"/>
  <c r="C99" i="15"/>
  <c r="B96" i="15"/>
  <c r="F92" i="15"/>
  <c r="E89" i="15"/>
  <c r="D86" i="15"/>
  <c r="C83" i="15"/>
  <c r="B80" i="15"/>
  <c r="F76" i="15"/>
  <c r="E73" i="15"/>
  <c r="D70" i="15"/>
  <c r="C67" i="15"/>
  <c r="B64" i="15"/>
  <c r="F60" i="15"/>
  <c r="E57" i="15"/>
  <c r="D54" i="15"/>
  <c r="C51" i="15"/>
  <c r="B48" i="15"/>
  <c r="F44" i="15"/>
  <c r="E41" i="15"/>
  <c r="D38" i="15"/>
  <c r="C35" i="15"/>
  <c r="B32" i="15"/>
  <c r="F28" i="15"/>
  <c r="E25" i="15"/>
  <c r="D22" i="15"/>
  <c r="C19" i="15"/>
  <c r="B16" i="15"/>
  <c r="B13" i="15"/>
  <c r="F170" i="14"/>
  <c r="E167" i="14"/>
  <c r="D164" i="14"/>
  <c r="C161" i="14"/>
  <c r="B158" i="14"/>
  <c r="F154" i="14"/>
  <c r="E151" i="14"/>
  <c r="D148" i="14"/>
  <c r="C145" i="14"/>
  <c r="B142" i="14"/>
  <c r="F138" i="14"/>
  <c r="E135" i="14"/>
  <c r="D132" i="14"/>
  <c r="C129" i="14"/>
  <c r="B126" i="14"/>
  <c r="F122" i="14"/>
  <c r="E119" i="14"/>
  <c r="D116" i="14"/>
  <c r="C113" i="14"/>
  <c r="B110" i="14"/>
  <c r="F106" i="14"/>
  <c r="E103" i="14"/>
  <c r="D100" i="14"/>
  <c r="C97" i="14"/>
  <c r="B94" i="14"/>
  <c r="F90" i="14"/>
  <c r="E87" i="14"/>
  <c r="D84" i="14"/>
  <c r="C81" i="14"/>
  <c r="B78" i="14"/>
  <c r="F74" i="14"/>
  <c r="E71" i="14"/>
  <c r="D68" i="14"/>
  <c r="C65" i="14"/>
  <c r="B62" i="14"/>
  <c r="F58" i="14"/>
  <c r="E55" i="14"/>
  <c r="D52" i="14"/>
  <c r="C49" i="14"/>
  <c r="B46" i="14"/>
  <c r="F42" i="14"/>
  <c r="E39" i="14"/>
  <c r="D36" i="14"/>
  <c r="C33" i="14"/>
  <c r="B30" i="14"/>
  <c r="F26" i="14"/>
  <c r="E23" i="14"/>
  <c r="D20" i="14"/>
  <c r="C17" i="14"/>
  <c r="B14" i="14"/>
  <c r="B172" i="13"/>
  <c r="F168" i="13"/>
  <c r="E165" i="13"/>
  <c r="D162" i="13"/>
  <c r="C159" i="13"/>
  <c r="B156" i="13"/>
  <c r="F152" i="13"/>
  <c r="E149" i="13"/>
  <c r="D146" i="13"/>
  <c r="C143" i="13"/>
  <c r="B140" i="13"/>
  <c r="F136" i="13"/>
  <c r="E133" i="13"/>
  <c r="D130" i="13"/>
  <c r="C127" i="13"/>
  <c r="B124" i="13"/>
  <c r="F120" i="13"/>
  <c r="E117" i="13"/>
  <c r="D114" i="13"/>
  <c r="C111" i="13"/>
  <c r="B108" i="13"/>
  <c r="F104" i="13"/>
  <c r="E101" i="13"/>
  <c r="D98" i="13"/>
  <c r="C95" i="13"/>
  <c r="B92" i="13"/>
  <c r="F88" i="13"/>
  <c r="E85" i="13"/>
  <c r="D82" i="13"/>
  <c r="C79" i="13"/>
  <c r="B76" i="13"/>
  <c r="F72" i="13"/>
  <c r="E69" i="13"/>
  <c r="D66" i="13"/>
  <c r="C63" i="13"/>
  <c r="B60" i="13"/>
  <c r="F56" i="13"/>
  <c r="E53" i="13"/>
  <c r="D50" i="13"/>
  <c r="C47" i="13"/>
  <c r="B44" i="13"/>
  <c r="F40" i="13"/>
  <c r="E37" i="13"/>
  <c r="D34" i="13"/>
  <c r="C31" i="13"/>
  <c r="B28" i="13"/>
  <c r="F24" i="13"/>
  <c r="E21" i="13"/>
  <c r="D18" i="13"/>
  <c r="C15" i="13"/>
  <c r="C173" i="12"/>
  <c r="B170" i="12"/>
  <c r="F166" i="12"/>
  <c r="E163" i="12"/>
  <c r="D160" i="12"/>
  <c r="C157" i="12"/>
  <c r="B154" i="12"/>
  <c r="F150" i="12"/>
  <c r="E147" i="12"/>
  <c r="D144" i="12"/>
  <c r="C141" i="12"/>
  <c r="B138" i="12"/>
  <c r="F134" i="12"/>
  <c r="E131" i="12"/>
  <c r="D128" i="12"/>
  <c r="C125" i="12"/>
  <c r="B122" i="12"/>
  <c r="F118" i="12"/>
  <c r="E115" i="12"/>
  <c r="D112" i="12"/>
  <c r="C109" i="12"/>
  <c r="B106" i="12"/>
  <c r="F102" i="12"/>
  <c r="E99" i="12"/>
  <c r="D96" i="12"/>
  <c r="C93" i="12"/>
  <c r="B90" i="12"/>
  <c r="F86" i="12"/>
  <c r="E83" i="12"/>
  <c r="D80" i="12"/>
  <c r="C77" i="12"/>
  <c r="B74" i="12"/>
  <c r="F70" i="12"/>
  <c r="E67" i="12"/>
  <c r="D64" i="12"/>
  <c r="C61" i="12"/>
  <c r="B58" i="12"/>
  <c r="F54" i="12"/>
  <c r="E51" i="12"/>
  <c r="D48" i="12"/>
  <c r="C45" i="12"/>
  <c r="B42" i="12"/>
  <c r="F38" i="12"/>
  <c r="E35" i="12"/>
  <c r="D32" i="12"/>
  <c r="C29" i="12"/>
  <c r="B26" i="12"/>
  <c r="F22" i="12"/>
  <c r="E19" i="12"/>
  <c r="D16" i="12"/>
  <c r="D13" i="12"/>
  <c r="C171" i="11"/>
  <c r="B168" i="11"/>
  <c r="F164" i="11"/>
  <c r="E161" i="11"/>
  <c r="D158" i="11"/>
  <c r="C155" i="11"/>
  <c r="B152" i="11"/>
  <c r="F148" i="11"/>
  <c r="E145" i="11"/>
  <c r="D142" i="11"/>
  <c r="C139" i="11"/>
  <c r="B136" i="11"/>
  <c r="F132" i="11"/>
  <c r="E129" i="11"/>
  <c r="D126" i="11"/>
  <c r="C123" i="11"/>
  <c r="B120" i="11"/>
  <c r="F116" i="11"/>
  <c r="E113" i="11"/>
  <c r="D110" i="11"/>
  <c r="C107" i="11"/>
  <c r="B104" i="11"/>
  <c r="F100" i="11"/>
  <c r="E97" i="11"/>
  <c r="D94" i="11"/>
  <c r="C91" i="11"/>
  <c r="B88" i="11"/>
  <c r="B149" i="17"/>
  <c r="D123" i="17"/>
  <c r="F97" i="17"/>
  <c r="C72" i="17"/>
  <c r="E46" i="17"/>
  <c r="B21" i="17"/>
  <c r="C136" i="20"/>
  <c r="D85" i="20"/>
  <c r="F38" i="20"/>
  <c r="D13" i="20"/>
  <c r="F148" i="19"/>
  <c r="C123" i="19"/>
  <c r="E97" i="19"/>
  <c r="B72" i="19"/>
  <c r="D46" i="19"/>
  <c r="F20" i="19"/>
  <c r="D156" i="18"/>
  <c r="F130" i="18"/>
  <c r="C105" i="18"/>
  <c r="E79" i="18"/>
  <c r="B54" i="18"/>
  <c r="F22" i="18"/>
  <c r="D132" i="17"/>
  <c r="E81" i="17"/>
  <c r="B30" i="17"/>
  <c r="E157" i="16"/>
  <c r="B132" i="16"/>
  <c r="D106" i="16"/>
  <c r="F80" i="16"/>
  <c r="C55" i="16"/>
  <c r="E29" i="16"/>
  <c r="C165" i="15"/>
  <c r="C153" i="15"/>
  <c r="B150" i="15"/>
  <c r="F146" i="15"/>
  <c r="E143" i="15"/>
  <c r="D140" i="15"/>
  <c r="C137" i="15"/>
  <c r="B134" i="15"/>
  <c r="F130" i="15"/>
  <c r="E127" i="15"/>
  <c r="D124" i="15"/>
  <c r="C121" i="15"/>
  <c r="B118" i="15"/>
  <c r="F114" i="15"/>
  <c r="E111" i="15"/>
  <c r="D108" i="15"/>
  <c r="C105" i="15"/>
  <c r="B102" i="15"/>
  <c r="F98" i="15"/>
  <c r="E95" i="15"/>
  <c r="D92" i="15"/>
  <c r="C89" i="15"/>
  <c r="B86" i="15"/>
  <c r="F82" i="15"/>
  <c r="E79" i="15"/>
  <c r="D76" i="15"/>
  <c r="C73" i="15"/>
  <c r="B70" i="15"/>
  <c r="F66" i="15"/>
  <c r="E63" i="15"/>
  <c r="D60" i="15"/>
  <c r="C57" i="15"/>
  <c r="B54" i="15"/>
  <c r="F50" i="15"/>
  <c r="E47" i="15"/>
  <c r="D44" i="15"/>
  <c r="C41" i="15"/>
  <c r="B38" i="15"/>
  <c r="F34" i="15"/>
  <c r="E31" i="15"/>
  <c r="D28" i="15"/>
  <c r="C25" i="15"/>
  <c r="B22" i="15"/>
  <c r="F18" i="15"/>
  <c r="E15" i="15"/>
  <c r="E173" i="14"/>
  <c r="D170" i="14"/>
  <c r="C167" i="14"/>
  <c r="B164" i="14"/>
  <c r="F160" i="14"/>
  <c r="E157" i="14"/>
  <c r="D154" i="14"/>
  <c r="C151" i="14"/>
  <c r="B148" i="14"/>
  <c r="F144" i="14"/>
  <c r="E141" i="14"/>
  <c r="D138" i="14"/>
  <c r="C135" i="14"/>
  <c r="B132" i="14"/>
  <c r="F128" i="14"/>
  <c r="E125" i="14"/>
  <c r="D122" i="14"/>
  <c r="C119" i="14"/>
  <c r="B116" i="14"/>
  <c r="F112" i="14"/>
  <c r="E109" i="14"/>
  <c r="D106" i="14"/>
  <c r="C103" i="14"/>
  <c r="B100" i="14"/>
  <c r="F96" i="14"/>
  <c r="E93" i="14"/>
  <c r="D90" i="14"/>
  <c r="C87" i="14"/>
  <c r="B84" i="14"/>
  <c r="F80" i="14"/>
  <c r="E77" i="14"/>
  <c r="D74" i="14"/>
  <c r="C71" i="14"/>
  <c r="B68" i="14"/>
  <c r="F64" i="14"/>
  <c r="E61" i="14"/>
  <c r="D58" i="14"/>
  <c r="C55" i="14"/>
  <c r="B52" i="14"/>
  <c r="F48" i="14"/>
  <c r="E45" i="14"/>
  <c r="D42" i="14"/>
  <c r="C39" i="14"/>
  <c r="B36" i="14"/>
  <c r="F32" i="14"/>
  <c r="E29" i="14"/>
  <c r="D26" i="14"/>
  <c r="C23" i="14"/>
  <c r="B20" i="14"/>
  <c r="F16" i="14"/>
  <c r="F13" i="14"/>
  <c r="E171" i="13"/>
  <c r="D168" i="13"/>
  <c r="C165" i="13"/>
  <c r="B162" i="13"/>
  <c r="F158" i="13"/>
  <c r="E155" i="13"/>
  <c r="D152" i="13"/>
  <c r="C149" i="13"/>
  <c r="B146" i="13"/>
  <c r="F142" i="13"/>
  <c r="E139" i="13"/>
  <c r="D136" i="13"/>
  <c r="C133" i="13"/>
  <c r="B130" i="13"/>
  <c r="F126" i="13"/>
  <c r="E123" i="13"/>
  <c r="D120" i="13"/>
  <c r="C117" i="13"/>
  <c r="B114" i="13"/>
  <c r="F110" i="13"/>
  <c r="E107" i="13"/>
  <c r="D104" i="13"/>
  <c r="C101" i="13"/>
  <c r="B98" i="13"/>
  <c r="F94" i="13"/>
  <c r="E91" i="13"/>
  <c r="D88" i="13"/>
  <c r="C85" i="13"/>
  <c r="B82" i="13"/>
  <c r="F78" i="13"/>
  <c r="E75" i="13"/>
  <c r="D72" i="13"/>
  <c r="C69" i="13"/>
  <c r="B66" i="13"/>
  <c r="F62" i="13"/>
  <c r="E59" i="13"/>
  <c r="D56" i="13"/>
  <c r="C53" i="13"/>
  <c r="B50" i="13"/>
  <c r="F46" i="13"/>
  <c r="E43" i="13"/>
  <c r="D40" i="13"/>
  <c r="C37" i="13"/>
  <c r="B34" i="13"/>
  <c r="F30" i="13"/>
  <c r="E27" i="13"/>
  <c r="D24" i="13"/>
  <c r="C21" i="13"/>
  <c r="B18" i="13"/>
  <c r="F14" i="13"/>
  <c r="F172" i="12"/>
  <c r="E169" i="12"/>
  <c r="D166" i="12"/>
  <c r="C163" i="12"/>
  <c r="B160" i="12"/>
  <c r="F156" i="12"/>
  <c r="E153" i="12"/>
  <c r="D150" i="12"/>
  <c r="C147" i="12"/>
  <c r="B144" i="12"/>
  <c r="F140" i="12"/>
  <c r="E137" i="12"/>
  <c r="D134" i="12"/>
  <c r="C131" i="12"/>
  <c r="B128" i="12"/>
  <c r="F124" i="12"/>
  <c r="E121" i="12"/>
  <c r="D118" i="12"/>
  <c r="C115" i="12"/>
  <c r="B112" i="12"/>
  <c r="F108" i="12"/>
  <c r="E105" i="12"/>
  <c r="D102" i="12"/>
  <c r="C99" i="12"/>
  <c r="B96" i="12"/>
  <c r="F92" i="12"/>
  <c r="E89" i="12"/>
  <c r="D86" i="12"/>
  <c r="C83" i="12"/>
  <c r="B80" i="12"/>
  <c r="F76" i="12"/>
  <c r="E73" i="12"/>
  <c r="D70" i="12"/>
  <c r="C67" i="12"/>
  <c r="B64" i="12"/>
  <c r="F60" i="12"/>
  <c r="E57" i="12"/>
  <c r="D54" i="12"/>
  <c r="C51" i="12"/>
  <c r="B48" i="12"/>
  <c r="F44" i="12"/>
  <c r="E41" i="12"/>
  <c r="D38" i="12"/>
  <c r="C35" i="12"/>
  <c r="B32" i="12"/>
  <c r="F28" i="12"/>
  <c r="E25" i="12"/>
  <c r="D22" i="12"/>
  <c r="C19" i="12"/>
  <c r="B16" i="12"/>
  <c r="B13" i="12"/>
  <c r="F170" i="11"/>
  <c r="E167" i="11"/>
  <c r="D164" i="11"/>
  <c r="C161" i="11"/>
  <c r="B158" i="11"/>
  <c r="F154" i="11"/>
  <c r="E151" i="11"/>
  <c r="D148" i="11"/>
  <c r="C145" i="11"/>
  <c r="B142" i="11"/>
  <c r="F138" i="11"/>
  <c r="E135" i="11"/>
  <c r="D132" i="11"/>
  <c r="C129" i="11"/>
  <c r="B126" i="11"/>
  <c r="F122" i="11"/>
  <c r="E119" i="11"/>
  <c r="D116" i="11"/>
  <c r="C113" i="11"/>
  <c r="B110" i="11"/>
  <c r="F106" i="11"/>
  <c r="E103" i="11"/>
  <c r="D100" i="11"/>
  <c r="C97" i="11"/>
  <c r="B94" i="11"/>
  <c r="F90" i="11"/>
  <c r="E87" i="11"/>
  <c r="F145" i="17"/>
  <c r="C120" i="17"/>
  <c r="E94" i="17"/>
  <c r="B69" i="17"/>
  <c r="D43" i="17"/>
  <c r="F17" i="17"/>
  <c r="E130" i="20"/>
  <c r="B79" i="20"/>
  <c r="E35" i="20"/>
  <c r="C171" i="19"/>
  <c r="E145" i="19"/>
  <c r="B120" i="19"/>
  <c r="D94" i="19"/>
  <c r="F68" i="19"/>
  <c r="C43" i="19"/>
  <c r="E17" i="19"/>
  <c r="C153" i="18"/>
  <c r="E127" i="18"/>
  <c r="B102" i="18"/>
  <c r="D76" i="18"/>
  <c r="F50" i="18"/>
  <c r="D16" i="18"/>
  <c r="B126" i="17"/>
  <c r="F74" i="17"/>
  <c r="C23" i="17"/>
  <c r="D154" i="16"/>
  <c r="F128" i="16"/>
  <c r="C103" i="16"/>
  <c r="E77" i="16"/>
  <c r="B52" i="16"/>
  <c r="D26" i="16"/>
  <c r="B162" i="15"/>
  <c r="F152" i="15"/>
  <c r="E149" i="15"/>
  <c r="D146" i="15"/>
  <c r="C143" i="15"/>
  <c r="B140" i="15"/>
  <c r="F136" i="15"/>
  <c r="E133" i="15"/>
  <c r="D130" i="15"/>
  <c r="C127" i="15"/>
  <c r="B124" i="15"/>
  <c r="F120" i="15"/>
  <c r="E117" i="15"/>
  <c r="D114" i="15"/>
  <c r="C111" i="15"/>
  <c r="B108" i="15"/>
  <c r="F104" i="15"/>
  <c r="E101" i="15"/>
  <c r="D98" i="15"/>
  <c r="C95" i="15"/>
  <c r="B92" i="15"/>
  <c r="F88" i="15"/>
  <c r="E85" i="15"/>
  <c r="D82" i="15"/>
  <c r="C79" i="15"/>
  <c r="B76" i="15"/>
  <c r="F72" i="15"/>
  <c r="E69" i="15"/>
  <c r="D66" i="15"/>
  <c r="C63" i="15"/>
  <c r="B60" i="15"/>
  <c r="F56" i="15"/>
  <c r="E53" i="15"/>
  <c r="D50" i="15"/>
  <c r="C47" i="15"/>
  <c r="B44" i="15"/>
  <c r="F40" i="15"/>
  <c r="E37" i="15"/>
  <c r="D34" i="15"/>
  <c r="C31" i="15"/>
  <c r="B28" i="15"/>
  <c r="F24" i="15"/>
  <c r="E21" i="15"/>
  <c r="D18" i="15"/>
  <c r="C15" i="15"/>
  <c r="C173" i="14"/>
  <c r="B170" i="14"/>
  <c r="F166" i="14"/>
  <c r="E163" i="14"/>
  <c r="D160" i="14"/>
  <c r="C157" i="14"/>
  <c r="B154" i="14"/>
  <c r="F150" i="14"/>
  <c r="E147" i="14"/>
  <c r="D144" i="14"/>
  <c r="C141" i="14"/>
  <c r="B138" i="14"/>
  <c r="F134" i="14"/>
  <c r="E131" i="14"/>
  <c r="D128" i="14"/>
  <c r="C125" i="14"/>
  <c r="B122" i="14"/>
  <c r="F118" i="14"/>
  <c r="E115" i="14"/>
  <c r="D112" i="14"/>
  <c r="C109" i="14"/>
  <c r="B106" i="14"/>
  <c r="F102" i="14"/>
  <c r="E99" i="14"/>
  <c r="D96" i="14"/>
  <c r="C93" i="14"/>
  <c r="B90" i="14"/>
  <c r="F86" i="14"/>
  <c r="E83" i="14"/>
  <c r="D80" i="14"/>
  <c r="C77" i="14"/>
  <c r="B74" i="14"/>
  <c r="F70" i="14"/>
  <c r="E67" i="14"/>
  <c r="D64" i="14"/>
  <c r="C61" i="14"/>
  <c r="B58" i="14"/>
  <c r="F54" i="14"/>
  <c r="E51" i="14"/>
  <c r="D48" i="14"/>
  <c r="C45" i="14"/>
  <c r="B42" i="14"/>
  <c r="F38" i="14"/>
  <c r="E35" i="14"/>
  <c r="D32" i="14"/>
  <c r="C29" i="14"/>
  <c r="B26" i="14"/>
  <c r="F22" i="14"/>
  <c r="E19" i="14"/>
  <c r="D16" i="14"/>
  <c r="D13" i="14"/>
  <c r="C171" i="13"/>
  <c r="B168" i="13"/>
  <c r="F164" i="13"/>
  <c r="E161" i="13"/>
  <c r="D158" i="13"/>
  <c r="C155" i="13"/>
  <c r="B152" i="13"/>
  <c r="F148" i="13"/>
  <c r="E145" i="13"/>
  <c r="D142" i="13"/>
  <c r="C139" i="13"/>
  <c r="B136" i="13"/>
  <c r="F132" i="13"/>
  <c r="E129" i="13"/>
  <c r="D126" i="13"/>
  <c r="C123" i="13"/>
  <c r="B120" i="13"/>
  <c r="F116" i="13"/>
  <c r="E113" i="13"/>
  <c r="D110" i="13"/>
  <c r="C107" i="13"/>
  <c r="B104" i="13"/>
  <c r="F100" i="13"/>
  <c r="E97" i="13"/>
  <c r="D94" i="13"/>
  <c r="C91" i="13"/>
  <c r="B88" i="13"/>
  <c r="F84" i="13"/>
  <c r="E81" i="13"/>
  <c r="D78" i="13"/>
  <c r="C75" i="13"/>
  <c r="B72" i="13"/>
  <c r="F68" i="13"/>
  <c r="E65" i="13"/>
  <c r="D62" i="13"/>
  <c r="C59" i="13"/>
  <c r="B56" i="13"/>
  <c r="F52" i="13"/>
  <c r="E49" i="13"/>
  <c r="D46" i="13"/>
  <c r="C43" i="13"/>
  <c r="B40" i="13"/>
  <c r="F36" i="13"/>
  <c r="E33" i="13"/>
  <c r="D30" i="13"/>
  <c r="C27" i="13"/>
  <c r="B24" i="13"/>
  <c r="F20" i="13"/>
  <c r="E17" i="13"/>
  <c r="D14" i="13"/>
  <c r="D172" i="12"/>
  <c r="C169" i="12"/>
  <c r="B166" i="12"/>
  <c r="F162" i="12"/>
  <c r="E159" i="12"/>
  <c r="D156" i="12"/>
  <c r="C153" i="12"/>
  <c r="B150" i="12"/>
  <c r="F146" i="12"/>
  <c r="E143" i="12"/>
  <c r="D140" i="12"/>
  <c r="C137" i="12"/>
  <c r="B134" i="12"/>
  <c r="F130" i="12"/>
  <c r="E127" i="12"/>
  <c r="D124" i="12"/>
  <c r="C121" i="12"/>
  <c r="B118" i="12"/>
  <c r="F114" i="12"/>
  <c r="E111" i="12"/>
  <c r="D108" i="12"/>
  <c r="C105" i="12"/>
  <c r="B102" i="12"/>
  <c r="F98" i="12"/>
  <c r="E95" i="12"/>
  <c r="D92" i="12"/>
  <c r="C89" i="12"/>
  <c r="B86" i="12"/>
  <c r="F82" i="12"/>
  <c r="E79" i="12"/>
  <c r="D76" i="12"/>
  <c r="C73" i="12"/>
  <c r="B70" i="12"/>
  <c r="F66" i="12"/>
  <c r="E63" i="12"/>
  <c r="D60" i="12"/>
  <c r="C57" i="12"/>
  <c r="B54" i="12"/>
  <c r="F50" i="12"/>
  <c r="E47" i="12"/>
  <c r="D44" i="12"/>
  <c r="C41" i="12"/>
  <c r="B38" i="12"/>
  <c r="F34" i="12"/>
  <c r="E31" i="12"/>
  <c r="D28" i="12"/>
  <c r="C25" i="12"/>
  <c r="B22" i="12"/>
  <c r="F18" i="12"/>
  <c r="E15" i="12"/>
  <c r="E173" i="11"/>
  <c r="D170" i="11"/>
  <c r="C167" i="11"/>
  <c r="B164" i="11"/>
  <c r="F160" i="11"/>
  <c r="E157" i="11"/>
  <c r="D154" i="11"/>
  <c r="C151" i="11"/>
  <c r="B148" i="11"/>
  <c r="F144" i="11"/>
  <c r="E141" i="11"/>
  <c r="D138" i="11"/>
  <c r="C135" i="11"/>
  <c r="B132" i="11"/>
  <c r="F128" i="11"/>
  <c r="E125" i="11"/>
  <c r="D122" i="11"/>
  <c r="C119" i="11"/>
  <c r="B116" i="11"/>
  <c r="F112" i="11"/>
  <c r="E109" i="11"/>
  <c r="D106" i="11"/>
  <c r="C103" i="11"/>
  <c r="B100" i="11"/>
  <c r="F96" i="11"/>
  <c r="E93" i="11"/>
  <c r="D90" i="11"/>
  <c r="C87" i="11"/>
  <c r="E142" i="17"/>
  <c r="B117" i="17"/>
  <c r="D91" i="17"/>
  <c r="F65" i="17"/>
  <c r="C40" i="17"/>
  <c r="E14" i="17"/>
  <c r="F123" i="20"/>
  <c r="C72" i="20"/>
  <c r="D32" i="20"/>
  <c r="B168" i="19"/>
  <c r="D142" i="19"/>
  <c r="F116" i="19"/>
  <c r="C91" i="19"/>
  <c r="E65" i="19"/>
  <c r="B40" i="19"/>
  <c r="D14" i="19"/>
  <c r="B150" i="18"/>
  <c r="D124" i="18"/>
  <c r="F98" i="18"/>
  <c r="C73" i="18"/>
  <c r="E47" i="18"/>
  <c r="F170" i="17"/>
  <c r="C119" i="17"/>
  <c r="D68" i="17"/>
  <c r="E17" i="17"/>
  <c r="C151" i="16"/>
  <c r="E125" i="16"/>
  <c r="B100" i="16"/>
  <c r="D74" i="16"/>
  <c r="F48" i="16"/>
  <c r="C23" i="16"/>
  <c r="F158" i="15"/>
  <c r="D152" i="15"/>
  <c r="C149" i="15"/>
  <c r="B146" i="15"/>
  <c r="F142" i="15"/>
  <c r="E139" i="15"/>
  <c r="D136" i="15"/>
  <c r="C133" i="15"/>
  <c r="B130" i="15"/>
  <c r="F126" i="15"/>
  <c r="E123" i="15"/>
  <c r="D120" i="15"/>
  <c r="C117" i="15"/>
  <c r="B114" i="15"/>
  <c r="F110" i="15"/>
  <c r="E107" i="15"/>
  <c r="D104" i="15"/>
  <c r="C101" i="15"/>
  <c r="B98" i="15"/>
  <c r="F94" i="15"/>
  <c r="E91" i="15"/>
  <c r="D88" i="15"/>
  <c r="C85" i="15"/>
  <c r="B82" i="15"/>
  <c r="F78" i="15"/>
  <c r="E75" i="15"/>
  <c r="D72" i="15"/>
  <c r="C69" i="15"/>
  <c r="B66" i="15"/>
  <c r="F62" i="15"/>
  <c r="E59" i="15"/>
  <c r="D56" i="15"/>
  <c r="C53" i="15"/>
  <c r="B50" i="15"/>
  <c r="F46" i="15"/>
  <c r="E43" i="15"/>
  <c r="D40" i="15"/>
  <c r="C37" i="15"/>
  <c r="B34" i="15"/>
  <c r="F30" i="15"/>
  <c r="E27" i="15"/>
  <c r="D24" i="15"/>
  <c r="C21" i="15"/>
  <c r="B18" i="15"/>
  <c r="F14" i="15"/>
  <c r="F172" i="14"/>
  <c r="E169" i="14"/>
  <c r="D166" i="14"/>
  <c r="C163" i="14"/>
  <c r="B160" i="14"/>
  <c r="F156" i="14"/>
  <c r="E153" i="14"/>
  <c r="D150" i="14"/>
  <c r="C147" i="14"/>
  <c r="B144" i="14"/>
  <c r="F140" i="14"/>
  <c r="E137" i="14"/>
  <c r="D134" i="14"/>
  <c r="C131" i="14"/>
  <c r="B128" i="14"/>
  <c r="F124" i="14"/>
  <c r="E121" i="14"/>
  <c r="D118" i="14"/>
  <c r="C115" i="14"/>
  <c r="B112" i="14"/>
  <c r="F108" i="14"/>
  <c r="E105" i="14"/>
  <c r="D102" i="14"/>
  <c r="C99" i="14"/>
  <c r="B96" i="14"/>
  <c r="F92" i="14"/>
  <c r="E89" i="14"/>
  <c r="D86" i="14"/>
  <c r="C83" i="14"/>
  <c r="B80" i="14"/>
  <c r="F76" i="14"/>
  <c r="E73" i="14"/>
  <c r="D70" i="14"/>
  <c r="C67" i="14"/>
  <c r="B64" i="14"/>
  <c r="F60" i="14"/>
  <c r="E57" i="14"/>
  <c r="D54" i="14"/>
  <c r="C51" i="14"/>
  <c r="B48" i="14"/>
  <c r="F44" i="14"/>
  <c r="E41" i="14"/>
  <c r="D38" i="14"/>
  <c r="C35" i="14"/>
  <c r="B32" i="14"/>
  <c r="F28" i="14"/>
  <c r="E25" i="14"/>
  <c r="D22" i="14"/>
  <c r="C19" i="14"/>
  <c r="B16" i="14"/>
  <c r="B13" i="14"/>
  <c r="F170" i="13"/>
  <c r="E167" i="13"/>
  <c r="D164" i="13"/>
  <c r="C161" i="13"/>
  <c r="B158" i="13"/>
  <c r="F154" i="13"/>
  <c r="E151" i="13"/>
  <c r="D148" i="13"/>
  <c r="C145" i="13"/>
  <c r="B142" i="13"/>
  <c r="F138" i="13"/>
  <c r="E135" i="13"/>
  <c r="D132" i="13"/>
  <c r="C129" i="13"/>
  <c r="B126" i="13"/>
  <c r="F122" i="13"/>
  <c r="E119" i="13"/>
  <c r="D116" i="13"/>
  <c r="C113" i="13"/>
  <c r="B110" i="13"/>
  <c r="F106" i="13"/>
  <c r="E103" i="13"/>
  <c r="D100" i="13"/>
  <c r="C97" i="13"/>
  <c r="B94" i="13"/>
  <c r="F90" i="13"/>
  <c r="E87" i="13"/>
  <c r="D84" i="13"/>
  <c r="C81" i="13"/>
  <c r="B78" i="13"/>
  <c r="F74" i="13"/>
  <c r="E71" i="13"/>
  <c r="D68" i="13"/>
  <c r="C65" i="13"/>
  <c r="B62" i="13"/>
  <c r="F58" i="13"/>
  <c r="E55" i="13"/>
  <c r="D52" i="13"/>
  <c r="C49" i="13"/>
  <c r="B46" i="13"/>
  <c r="F42" i="13"/>
  <c r="E39" i="13"/>
  <c r="D36" i="13"/>
  <c r="C33" i="13"/>
  <c r="B30" i="13"/>
  <c r="F26" i="13"/>
  <c r="E23" i="13"/>
  <c r="D20" i="13"/>
  <c r="C17" i="13"/>
  <c r="B14" i="13"/>
  <c r="B172" i="12"/>
  <c r="F168" i="12"/>
  <c r="E165" i="12"/>
  <c r="D162" i="12"/>
  <c r="C159" i="12"/>
  <c r="B156" i="12"/>
  <c r="F152" i="12"/>
  <c r="E149" i="12"/>
  <c r="D146" i="12"/>
  <c r="C143" i="12"/>
  <c r="B140" i="12"/>
  <c r="F136" i="12"/>
  <c r="E133" i="12"/>
  <c r="D130" i="12"/>
  <c r="C127" i="12"/>
  <c r="B124" i="12"/>
  <c r="F120" i="12"/>
  <c r="E117" i="12"/>
  <c r="D114" i="12"/>
  <c r="C111" i="12"/>
  <c r="B108" i="12"/>
  <c r="F104" i="12"/>
  <c r="E101" i="12"/>
  <c r="D98" i="12"/>
  <c r="C95" i="12"/>
  <c r="B92" i="12"/>
  <c r="F88" i="12"/>
  <c r="E85" i="12"/>
  <c r="D82" i="12"/>
  <c r="C79" i="12"/>
  <c r="B76" i="12"/>
  <c r="F72" i="12"/>
  <c r="E69" i="12"/>
  <c r="D66" i="12"/>
  <c r="C63" i="12"/>
  <c r="B60" i="12"/>
  <c r="F56" i="12"/>
  <c r="E53" i="12"/>
  <c r="D50" i="12"/>
  <c r="C47" i="12"/>
  <c r="B44" i="12"/>
  <c r="F40" i="12"/>
  <c r="E37" i="12"/>
  <c r="D34" i="12"/>
  <c r="C31" i="12"/>
  <c r="B28" i="12"/>
  <c r="F24" i="12"/>
  <c r="E21" i="12"/>
  <c r="D18" i="12"/>
  <c r="C15" i="12"/>
  <c r="C173" i="11"/>
  <c r="B170" i="11"/>
  <c r="F166" i="11"/>
  <c r="E163" i="11"/>
  <c r="D160" i="11"/>
  <c r="C157" i="11"/>
  <c r="B154" i="11"/>
  <c r="F150" i="11"/>
  <c r="E147" i="11"/>
  <c r="D144" i="11"/>
  <c r="C141" i="11"/>
  <c r="B138" i="11"/>
  <c r="F134" i="11"/>
  <c r="E131" i="11"/>
  <c r="D128" i="11"/>
  <c r="C125" i="11"/>
  <c r="B122" i="11"/>
  <c r="F118" i="11"/>
  <c r="E115" i="11"/>
  <c r="D112" i="11"/>
  <c r="C109" i="11"/>
  <c r="B106" i="11"/>
  <c r="F102" i="11"/>
  <c r="E99" i="11"/>
  <c r="D96" i="11"/>
  <c r="C93" i="11"/>
  <c r="B90" i="11"/>
  <c r="F86" i="11"/>
  <c r="D139" i="17"/>
  <c r="F113" i="17"/>
  <c r="C88" i="17"/>
  <c r="E62" i="17"/>
  <c r="B37" i="17"/>
  <c r="C168" i="20"/>
  <c r="D117" i="20"/>
  <c r="E66" i="20"/>
  <c r="C29" i="20"/>
  <c r="F164" i="19"/>
  <c r="C139" i="19"/>
  <c r="E113" i="19"/>
  <c r="B88" i="19"/>
  <c r="D62" i="19"/>
  <c r="F36" i="19"/>
  <c r="D172" i="18"/>
  <c r="F146" i="18"/>
  <c r="C121" i="18"/>
  <c r="E95" i="18"/>
  <c r="B70" i="18"/>
  <c r="D44" i="18"/>
  <c r="D164" i="17"/>
  <c r="E113" i="17"/>
  <c r="B62" i="17"/>
  <c r="E173" i="16"/>
  <c r="B148" i="16"/>
  <c r="D122" i="16"/>
  <c r="F96" i="16"/>
  <c r="C71" i="16"/>
  <c r="E45" i="16"/>
  <c r="B20" i="16"/>
  <c r="E155" i="15"/>
  <c r="B152" i="15"/>
  <c r="F148" i="15"/>
  <c r="E145" i="15"/>
  <c r="D142" i="15"/>
  <c r="C139" i="15"/>
  <c r="B136" i="15"/>
  <c r="F132" i="15"/>
  <c r="E129" i="15"/>
  <c r="D126" i="15"/>
  <c r="C123" i="15"/>
  <c r="B120" i="15"/>
  <c r="F116" i="15"/>
  <c r="E113" i="15"/>
  <c r="D110" i="15"/>
  <c r="C107" i="15"/>
  <c r="B104" i="15"/>
  <c r="F100" i="15"/>
  <c r="E97" i="15"/>
  <c r="D94" i="15"/>
  <c r="C91" i="15"/>
  <c r="B88" i="15"/>
  <c r="F84" i="15"/>
  <c r="E81" i="15"/>
  <c r="D78" i="15"/>
  <c r="C75" i="15"/>
  <c r="B72" i="15"/>
  <c r="F68" i="15"/>
  <c r="E65" i="15"/>
  <c r="D62" i="15"/>
  <c r="C59" i="15"/>
  <c r="B56" i="15"/>
  <c r="F52" i="15"/>
  <c r="E49" i="15"/>
  <c r="D46" i="15"/>
  <c r="C43" i="15"/>
  <c r="B40" i="15"/>
  <c r="F36" i="15"/>
  <c r="E33" i="15"/>
  <c r="D30" i="15"/>
  <c r="C27" i="15"/>
  <c r="B24" i="15"/>
  <c r="F20" i="15"/>
  <c r="E17" i="15"/>
  <c r="D14" i="15"/>
  <c r="D172" i="14"/>
  <c r="C169" i="14"/>
  <c r="B166" i="14"/>
  <c r="F162" i="14"/>
  <c r="E159" i="14"/>
  <c r="D156" i="14"/>
  <c r="C153" i="14"/>
  <c r="B150" i="14"/>
  <c r="F146" i="14"/>
  <c r="E143" i="14"/>
  <c r="D140" i="14"/>
  <c r="C137" i="14"/>
  <c r="B134" i="14"/>
  <c r="F130" i="14"/>
  <c r="E127" i="14"/>
  <c r="D124" i="14"/>
  <c r="C121" i="14"/>
  <c r="B118" i="14"/>
  <c r="F114" i="14"/>
  <c r="E111" i="14"/>
  <c r="D108" i="14"/>
  <c r="C105" i="14"/>
  <c r="B102" i="14"/>
  <c r="F98" i="14"/>
  <c r="E95" i="14"/>
  <c r="D92" i="14"/>
  <c r="C89" i="14"/>
  <c r="B86" i="14"/>
  <c r="F82" i="14"/>
  <c r="E79" i="14"/>
  <c r="D76" i="14"/>
  <c r="C73" i="14"/>
  <c r="B70" i="14"/>
  <c r="F66" i="14"/>
  <c r="E63" i="14"/>
  <c r="D60" i="14"/>
  <c r="C57" i="14"/>
  <c r="B54" i="14"/>
  <c r="F50" i="14"/>
  <c r="E47" i="14"/>
  <c r="D44" i="14"/>
  <c r="C41" i="14"/>
  <c r="B38" i="14"/>
  <c r="F34" i="14"/>
  <c r="E31" i="14"/>
  <c r="D28" i="14"/>
  <c r="C25" i="14"/>
  <c r="B22" i="14"/>
  <c r="F18" i="14"/>
  <c r="E15" i="14"/>
  <c r="E173" i="13"/>
  <c r="D170" i="13"/>
  <c r="C167" i="13"/>
  <c r="B164" i="13"/>
  <c r="F160" i="13"/>
  <c r="E157" i="13"/>
  <c r="D154" i="13"/>
  <c r="C151" i="13"/>
  <c r="B148" i="13"/>
  <c r="F144" i="13"/>
  <c r="E141" i="13"/>
  <c r="D138" i="13"/>
  <c r="C135" i="13"/>
  <c r="B132" i="13"/>
  <c r="F128" i="13"/>
  <c r="E125" i="13"/>
  <c r="D122" i="13"/>
  <c r="C119" i="13"/>
  <c r="B116" i="13"/>
  <c r="F112" i="13"/>
  <c r="E109" i="13"/>
  <c r="D106" i="13"/>
  <c r="C103" i="13"/>
  <c r="B100" i="13"/>
  <c r="F96" i="13"/>
  <c r="E93" i="13"/>
  <c r="D90" i="13"/>
  <c r="C87" i="13"/>
  <c r="B84" i="13"/>
  <c r="F80" i="13"/>
  <c r="E77" i="13"/>
  <c r="D74" i="13"/>
  <c r="C71" i="13"/>
  <c r="B68" i="13"/>
  <c r="F64" i="13"/>
  <c r="E61" i="13"/>
  <c r="D58" i="13"/>
  <c r="C55" i="13"/>
  <c r="B52" i="13"/>
  <c r="F48" i="13"/>
  <c r="E45" i="13"/>
  <c r="D42" i="13"/>
  <c r="C39" i="13"/>
  <c r="B36" i="13"/>
  <c r="F32" i="13"/>
  <c r="E29" i="13"/>
  <c r="D26" i="13"/>
  <c r="C23" i="13"/>
  <c r="B20" i="13"/>
  <c r="F16" i="13"/>
  <c r="F13" i="13"/>
  <c r="E171" i="12"/>
  <c r="D168" i="12"/>
  <c r="C165" i="12"/>
  <c r="B162" i="12"/>
  <c r="F158" i="12"/>
  <c r="E155" i="12"/>
  <c r="D152" i="12"/>
  <c r="C149" i="12"/>
  <c r="B146" i="12"/>
  <c r="F142" i="12"/>
  <c r="E139" i="12"/>
  <c r="D136" i="12"/>
  <c r="C133" i="12"/>
  <c r="B130" i="12"/>
  <c r="F126" i="12"/>
  <c r="E123" i="12"/>
  <c r="D120" i="12"/>
  <c r="C117" i="12"/>
  <c r="B114" i="12"/>
  <c r="F110" i="12"/>
  <c r="E107" i="12"/>
  <c r="D104" i="12"/>
  <c r="C101" i="12"/>
  <c r="B98" i="12"/>
  <c r="F94" i="12"/>
  <c r="E91" i="12"/>
  <c r="D88" i="12"/>
  <c r="C85" i="12"/>
  <c r="B82" i="12"/>
  <c r="F78" i="12"/>
  <c r="E75" i="12"/>
  <c r="D72" i="12"/>
  <c r="C69" i="12"/>
  <c r="B66" i="12"/>
  <c r="F62" i="12"/>
  <c r="E59" i="12"/>
  <c r="D56" i="12"/>
  <c r="C53" i="12"/>
  <c r="B50" i="12"/>
  <c r="F46" i="12"/>
  <c r="E43" i="12"/>
  <c r="D40" i="12"/>
  <c r="C37" i="12"/>
  <c r="B34" i="12"/>
  <c r="F30" i="12"/>
  <c r="E27" i="12"/>
  <c r="D24" i="12"/>
  <c r="C21" i="12"/>
  <c r="B18" i="12"/>
  <c r="F14" i="12"/>
  <c r="F172" i="11"/>
  <c r="E169" i="11"/>
  <c r="D166" i="11"/>
  <c r="C163" i="11"/>
  <c r="B160" i="11"/>
  <c r="F156" i="11"/>
  <c r="E153" i="11"/>
  <c r="D150" i="11"/>
  <c r="C147" i="11"/>
  <c r="B144" i="11"/>
  <c r="F140" i="11"/>
  <c r="E137" i="11"/>
  <c r="D134" i="11"/>
  <c r="C131" i="11"/>
  <c r="B128" i="11"/>
  <c r="F124" i="11"/>
  <c r="E121" i="11"/>
  <c r="D118" i="11"/>
  <c r="C115" i="11"/>
  <c r="B112" i="11"/>
  <c r="F108" i="11"/>
  <c r="E105" i="11"/>
  <c r="D102" i="11"/>
  <c r="C99" i="11"/>
  <c r="B96" i="11"/>
  <c r="F92" i="11"/>
  <c r="E89" i="11"/>
  <c r="D86" i="11"/>
  <c r="C136" i="17"/>
  <c r="B26" i="20"/>
  <c r="E143" i="18"/>
  <c r="D170" i="16"/>
  <c r="E151" i="15"/>
  <c r="B126" i="15"/>
  <c r="D100" i="15"/>
  <c r="F74" i="15"/>
  <c r="C49" i="15"/>
  <c r="E23" i="15"/>
  <c r="C159" i="14"/>
  <c r="E133" i="14"/>
  <c r="B108" i="14"/>
  <c r="D82" i="14"/>
  <c r="F56" i="14"/>
  <c r="C31" i="14"/>
  <c r="F166" i="13"/>
  <c r="C141" i="13"/>
  <c r="E115" i="13"/>
  <c r="B90" i="13"/>
  <c r="D64" i="13"/>
  <c r="F38" i="13"/>
  <c r="D13" i="13"/>
  <c r="F148" i="12"/>
  <c r="C123" i="12"/>
  <c r="E97" i="12"/>
  <c r="B72" i="12"/>
  <c r="D46" i="12"/>
  <c r="F20" i="12"/>
  <c r="D156" i="11"/>
  <c r="F130" i="11"/>
  <c r="C105" i="11"/>
  <c r="C85" i="11"/>
  <c r="B82" i="11"/>
  <c r="F78" i="11"/>
  <c r="E75" i="11"/>
  <c r="D72" i="11"/>
  <c r="C69" i="11"/>
  <c r="B66" i="11"/>
  <c r="F62" i="11"/>
  <c r="E59" i="11"/>
  <c r="D56" i="11"/>
  <c r="C53" i="11"/>
  <c r="B50" i="11"/>
  <c r="F46" i="11"/>
  <c r="E43" i="11"/>
  <c r="D40" i="11"/>
  <c r="C37" i="11"/>
  <c r="B34" i="11"/>
  <c r="F30" i="11"/>
  <c r="E27" i="11"/>
  <c r="D24" i="11"/>
  <c r="C21" i="11"/>
  <c r="B18" i="11"/>
  <c r="F14" i="11"/>
  <c r="F172" i="10"/>
  <c r="E169" i="10"/>
  <c r="D166" i="10"/>
  <c r="C163" i="10"/>
  <c r="B160" i="10"/>
  <c r="F156" i="10"/>
  <c r="E153" i="10"/>
  <c r="D150" i="10"/>
  <c r="C147" i="10"/>
  <c r="B144" i="10"/>
  <c r="F140" i="10"/>
  <c r="E137" i="10"/>
  <c r="D134" i="10"/>
  <c r="C131" i="10"/>
  <c r="B128" i="10"/>
  <c r="F124" i="10"/>
  <c r="E121" i="10"/>
  <c r="D118" i="10"/>
  <c r="C115" i="10"/>
  <c r="B112" i="10"/>
  <c r="F108" i="10"/>
  <c r="E105" i="10"/>
  <c r="D102" i="10"/>
  <c r="C99" i="10"/>
  <c r="B96" i="10"/>
  <c r="F92" i="10"/>
  <c r="E89" i="10"/>
  <c r="D86" i="10"/>
  <c r="C83" i="10"/>
  <c r="B32" i="18"/>
  <c r="C25" i="18"/>
  <c r="E19" i="18"/>
  <c r="B13" i="18"/>
  <c r="B168" i="17"/>
  <c r="C161" i="17"/>
  <c r="E155" i="17"/>
  <c r="F148" i="17"/>
  <c r="D142" i="17"/>
  <c r="B136" i="17"/>
  <c r="C129" i="17"/>
  <c r="E123" i="17"/>
  <c r="F116" i="17"/>
  <c r="D110" i="17"/>
  <c r="B104" i="17"/>
  <c r="C97" i="17"/>
  <c r="E91" i="17"/>
  <c r="F84" i="17"/>
  <c r="D78" i="17"/>
  <c r="B72" i="17"/>
  <c r="C65" i="17"/>
  <c r="E59" i="17"/>
  <c r="F52" i="17"/>
  <c r="D46" i="17"/>
  <c r="B40" i="17"/>
  <c r="C33" i="17"/>
  <c r="E27" i="17"/>
  <c r="F20" i="17"/>
  <c r="D14" i="17"/>
  <c r="F171" i="16"/>
  <c r="E168" i="16"/>
  <c r="D165" i="16"/>
  <c r="C162" i="16"/>
  <c r="B159" i="16"/>
  <c r="F155" i="16"/>
  <c r="E152" i="16"/>
  <c r="D149" i="16"/>
  <c r="C146" i="16"/>
  <c r="B143" i="16"/>
  <c r="F139" i="16"/>
  <c r="E136" i="16"/>
  <c r="D133" i="16"/>
  <c r="C130" i="16"/>
  <c r="B127" i="16"/>
  <c r="F123" i="16"/>
  <c r="E120" i="16"/>
  <c r="D117" i="16"/>
  <c r="C114" i="16"/>
  <c r="B111" i="16"/>
  <c r="F107" i="16"/>
  <c r="E104" i="16"/>
  <c r="D101" i="16"/>
  <c r="C98" i="16"/>
  <c r="B95" i="16"/>
  <c r="F91" i="16"/>
  <c r="E88" i="16"/>
  <c r="D85" i="16"/>
  <c r="C82" i="16"/>
  <c r="B79" i="16"/>
  <c r="F75" i="16"/>
  <c r="E72" i="16"/>
  <c r="D69" i="16"/>
  <c r="C66" i="16"/>
  <c r="B63" i="16"/>
  <c r="F59" i="16"/>
  <c r="E56" i="16"/>
  <c r="D53" i="16"/>
  <c r="C50" i="16"/>
  <c r="B47" i="16"/>
  <c r="F43" i="16"/>
  <c r="E40" i="16"/>
  <c r="D37" i="16"/>
  <c r="C34" i="16"/>
  <c r="B31" i="16"/>
  <c r="F27" i="16"/>
  <c r="E24" i="16"/>
  <c r="D21" i="16"/>
  <c r="C18" i="16"/>
  <c r="B15" i="16"/>
  <c r="E172" i="15"/>
  <c r="D169" i="15"/>
  <c r="C166" i="15"/>
  <c r="B163" i="15"/>
  <c r="F159" i="15"/>
  <c r="E156" i="15"/>
  <c r="D153" i="15"/>
  <c r="C150" i="15"/>
  <c r="B147" i="15"/>
  <c r="F143" i="15"/>
  <c r="E140" i="15"/>
  <c r="D137" i="15"/>
  <c r="C134" i="15"/>
  <c r="B131" i="15"/>
  <c r="F127" i="15"/>
  <c r="E124" i="15"/>
  <c r="D121" i="15"/>
  <c r="C118" i="15"/>
  <c r="B115" i="15"/>
  <c r="F111" i="15"/>
  <c r="E108" i="15"/>
  <c r="D105" i="15"/>
  <c r="C102" i="15"/>
  <c r="B99" i="15"/>
  <c r="F95" i="15"/>
  <c r="E92" i="15"/>
  <c r="D89" i="15"/>
  <c r="C86" i="15"/>
  <c r="B83" i="15"/>
  <c r="F79" i="15"/>
  <c r="E76" i="15"/>
  <c r="D73" i="15"/>
  <c r="C70" i="15"/>
  <c r="B67" i="15"/>
  <c r="F63" i="15"/>
  <c r="E60" i="15"/>
  <c r="D57" i="15"/>
  <c r="C54" i="15"/>
  <c r="B51" i="15"/>
  <c r="F47" i="15"/>
  <c r="E44" i="15"/>
  <c r="D41" i="15"/>
  <c r="C38" i="15"/>
  <c r="B35" i="15"/>
  <c r="F31" i="15"/>
  <c r="E28" i="15"/>
  <c r="D25" i="15"/>
  <c r="C22" i="15"/>
  <c r="B19" i="15"/>
  <c r="F15" i="15"/>
  <c r="D173" i="14"/>
  <c r="C170" i="14"/>
  <c r="B167" i="14"/>
  <c r="F163" i="14"/>
  <c r="E160" i="14"/>
  <c r="D157" i="14"/>
  <c r="C154" i="14"/>
  <c r="B151" i="14"/>
  <c r="F147" i="14"/>
  <c r="E144" i="14"/>
  <c r="D141" i="14"/>
  <c r="C138" i="14"/>
  <c r="B135" i="14"/>
  <c r="F131" i="14"/>
  <c r="E128" i="14"/>
  <c r="D125" i="14"/>
  <c r="C122" i="14"/>
  <c r="B119" i="14"/>
  <c r="F115" i="14"/>
  <c r="E112" i="14"/>
  <c r="D109" i="14"/>
  <c r="C106" i="14"/>
  <c r="B103" i="14"/>
  <c r="F99" i="14"/>
  <c r="E96" i="14"/>
  <c r="D93" i="14"/>
  <c r="C90" i="14"/>
  <c r="B87" i="14"/>
  <c r="F83" i="14"/>
  <c r="E80" i="14"/>
  <c r="D77" i="14"/>
  <c r="C74" i="14"/>
  <c r="B71" i="14"/>
  <c r="F67" i="14"/>
  <c r="E64" i="14"/>
  <c r="D61" i="14"/>
  <c r="C58" i="14"/>
  <c r="B55" i="14"/>
  <c r="F51" i="14"/>
  <c r="E48" i="14"/>
  <c r="D45" i="14"/>
  <c r="C42" i="14"/>
  <c r="B39" i="14"/>
  <c r="E110" i="17"/>
  <c r="E161" i="19"/>
  <c r="B118" i="18"/>
  <c r="F144" i="16"/>
  <c r="D148" i="15"/>
  <c r="F122" i="15"/>
  <c r="C97" i="15"/>
  <c r="E71" i="15"/>
  <c r="B46" i="15"/>
  <c r="D20" i="15"/>
  <c r="B156" i="14"/>
  <c r="D130" i="14"/>
  <c r="F104" i="14"/>
  <c r="C79" i="14"/>
  <c r="E53" i="14"/>
  <c r="B28" i="14"/>
  <c r="E163" i="13"/>
  <c r="B138" i="13"/>
  <c r="D112" i="13"/>
  <c r="F86" i="13"/>
  <c r="C61" i="13"/>
  <c r="E35" i="13"/>
  <c r="C171" i="12"/>
  <c r="E145" i="12"/>
  <c r="B120" i="12"/>
  <c r="D94" i="12"/>
  <c r="F68" i="12"/>
  <c r="C43" i="12"/>
  <c r="E17" i="12"/>
  <c r="C153" i="11"/>
  <c r="E127" i="11"/>
  <c r="B102" i="11"/>
  <c r="F84" i="11"/>
  <c r="E81" i="11"/>
  <c r="D78" i="11"/>
  <c r="C75" i="11"/>
  <c r="B72" i="11"/>
  <c r="F68" i="11"/>
  <c r="E65" i="11"/>
  <c r="D62" i="11"/>
  <c r="C59" i="11"/>
  <c r="B56" i="11"/>
  <c r="F52" i="11"/>
  <c r="E49" i="11"/>
  <c r="D46" i="11"/>
  <c r="C43" i="11"/>
  <c r="B40" i="11"/>
  <c r="F36" i="11"/>
  <c r="E33" i="11"/>
  <c r="D30" i="11"/>
  <c r="C27" i="11"/>
  <c r="B24" i="11"/>
  <c r="F20" i="11"/>
  <c r="E17" i="11"/>
  <c r="D14" i="11"/>
  <c r="D172" i="10"/>
  <c r="C169" i="10"/>
  <c r="B166" i="10"/>
  <c r="F162" i="10"/>
  <c r="E159" i="10"/>
  <c r="D156" i="10"/>
  <c r="C153" i="10"/>
  <c r="B150" i="10"/>
  <c r="F146" i="10"/>
  <c r="E143" i="10"/>
  <c r="D140" i="10"/>
  <c r="C137" i="10"/>
  <c r="B134" i="10"/>
  <c r="F130" i="10"/>
  <c r="E127" i="10"/>
  <c r="D124" i="10"/>
  <c r="C121" i="10"/>
  <c r="B118" i="10"/>
  <c r="F114" i="10"/>
  <c r="E111" i="10"/>
  <c r="D108" i="10"/>
  <c r="C105" i="10"/>
  <c r="B102" i="10"/>
  <c r="F98" i="10"/>
  <c r="E95" i="10"/>
  <c r="D92" i="10"/>
  <c r="C89" i="10"/>
  <c r="B86" i="10"/>
  <c r="F82" i="10"/>
  <c r="E31" i="18"/>
  <c r="F24" i="18"/>
  <c r="D18" i="18"/>
  <c r="C173" i="17"/>
  <c r="E167" i="17"/>
  <c r="F160" i="17"/>
  <c r="D154" i="17"/>
  <c r="B148" i="17"/>
  <c r="C141" i="17"/>
  <c r="E135" i="17"/>
  <c r="F128" i="17"/>
  <c r="D122" i="17"/>
  <c r="B116" i="17"/>
  <c r="C109" i="17"/>
  <c r="E103" i="17"/>
  <c r="F96" i="17"/>
  <c r="D90" i="17"/>
  <c r="B84" i="17"/>
  <c r="C77" i="17"/>
  <c r="E71" i="17"/>
  <c r="F64" i="17"/>
  <c r="D58" i="17"/>
  <c r="B52" i="17"/>
  <c r="C45" i="17"/>
  <c r="E39" i="17"/>
  <c r="F32" i="17"/>
  <c r="D26" i="17"/>
  <c r="B20" i="17"/>
  <c r="E13" i="17"/>
  <c r="D171" i="16"/>
  <c r="C168" i="16"/>
  <c r="B165" i="16"/>
  <c r="F161" i="16"/>
  <c r="E158" i="16"/>
  <c r="D155" i="16"/>
  <c r="C152" i="16"/>
  <c r="B149" i="16"/>
  <c r="F145" i="16"/>
  <c r="E142" i="16"/>
  <c r="D139" i="16"/>
  <c r="C136" i="16"/>
  <c r="B133" i="16"/>
  <c r="F129" i="16"/>
  <c r="E126" i="16"/>
  <c r="D123" i="16"/>
  <c r="C120" i="16"/>
  <c r="B117" i="16"/>
  <c r="F113" i="16"/>
  <c r="E110" i="16"/>
  <c r="D107" i="16"/>
  <c r="C104" i="16"/>
  <c r="B101" i="16"/>
  <c r="F97" i="16"/>
  <c r="E94" i="16"/>
  <c r="D91" i="16"/>
  <c r="C88" i="16"/>
  <c r="B85" i="16"/>
  <c r="F81" i="16"/>
  <c r="E78" i="16"/>
  <c r="D75" i="16"/>
  <c r="C72" i="16"/>
  <c r="B69" i="16"/>
  <c r="F65" i="16"/>
  <c r="E62" i="16"/>
  <c r="D59" i="16"/>
  <c r="C56" i="16"/>
  <c r="B53" i="16"/>
  <c r="F49" i="16"/>
  <c r="E46" i="16"/>
  <c r="D43" i="16"/>
  <c r="C40" i="16"/>
  <c r="B37" i="16"/>
  <c r="F33" i="16"/>
  <c r="E30" i="16"/>
  <c r="D27" i="16"/>
  <c r="C24" i="16"/>
  <c r="B21" i="16"/>
  <c r="F17" i="16"/>
  <c r="E14" i="16"/>
  <c r="C172" i="15"/>
  <c r="B169" i="15"/>
  <c r="F165" i="15"/>
  <c r="E162" i="15"/>
  <c r="D159" i="15"/>
  <c r="C156" i="15"/>
  <c r="B153" i="15"/>
  <c r="F149" i="15"/>
  <c r="E146" i="15"/>
  <c r="D143" i="15"/>
  <c r="C140" i="15"/>
  <c r="B137" i="15"/>
  <c r="F133" i="15"/>
  <c r="E130" i="15"/>
  <c r="D127" i="15"/>
  <c r="C124" i="15"/>
  <c r="B121" i="15"/>
  <c r="F117" i="15"/>
  <c r="E114" i="15"/>
  <c r="D111" i="15"/>
  <c r="C108" i="15"/>
  <c r="B105" i="15"/>
  <c r="F101" i="15"/>
  <c r="E98" i="15"/>
  <c r="D95" i="15"/>
  <c r="C92" i="15"/>
  <c r="B89" i="15"/>
  <c r="F85" i="15"/>
  <c r="E82" i="15"/>
  <c r="D79" i="15"/>
  <c r="C76" i="15"/>
  <c r="B73" i="15"/>
  <c r="F69" i="15"/>
  <c r="E66" i="15"/>
  <c r="D63" i="15"/>
  <c r="C60" i="15"/>
  <c r="B57" i="15"/>
  <c r="F53" i="15"/>
  <c r="E50" i="15"/>
  <c r="D47" i="15"/>
  <c r="C44" i="15"/>
  <c r="B41" i="15"/>
  <c r="F37" i="15"/>
  <c r="E34" i="15"/>
  <c r="D31" i="15"/>
  <c r="C28" i="15"/>
  <c r="B25" i="15"/>
  <c r="F21" i="15"/>
  <c r="E18" i="15"/>
  <c r="D15" i="15"/>
  <c r="B173" i="14"/>
  <c r="F169" i="14"/>
  <c r="E166" i="14"/>
  <c r="D163" i="14"/>
  <c r="C160" i="14"/>
  <c r="B157" i="14"/>
  <c r="F153" i="14"/>
  <c r="E150" i="14"/>
  <c r="D147" i="14"/>
  <c r="C144" i="14"/>
  <c r="B141" i="14"/>
  <c r="F137" i="14"/>
  <c r="E134" i="14"/>
  <c r="D131" i="14"/>
  <c r="C128" i="14"/>
  <c r="B125" i="14"/>
  <c r="F121" i="14"/>
  <c r="E118" i="14"/>
  <c r="D115" i="14"/>
  <c r="C112" i="14"/>
  <c r="B109" i="14"/>
  <c r="F105" i="14"/>
  <c r="E102" i="14"/>
  <c r="D99" i="14"/>
  <c r="C96" i="14"/>
  <c r="B93" i="14"/>
  <c r="F89" i="14"/>
  <c r="E86" i="14"/>
  <c r="D83" i="14"/>
  <c r="C80" i="14"/>
  <c r="B77" i="14"/>
  <c r="F73" i="14"/>
  <c r="E70" i="14"/>
  <c r="D67" i="14"/>
  <c r="C64" i="14"/>
  <c r="B61" i="14"/>
  <c r="F57" i="14"/>
  <c r="E54" i="14"/>
  <c r="D51" i="14"/>
  <c r="C48" i="14"/>
  <c r="B85" i="17"/>
  <c r="B136" i="19"/>
  <c r="D92" i="18"/>
  <c r="C119" i="16"/>
  <c r="C145" i="15"/>
  <c r="E119" i="15"/>
  <c r="B94" i="15"/>
  <c r="D68" i="15"/>
  <c r="F42" i="15"/>
  <c r="C17" i="15"/>
  <c r="F152" i="14"/>
  <c r="C127" i="14"/>
  <c r="E101" i="14"/>
  <c r="B76" i="14"/>
  <c r="D50" i="14"/>
  <c r="F24" i="14"/>
  <c r="D160" i="13"/>
  <c r="F134" i="13"/>
  <c r="C109" i="13"/>
  <c r="E83" i="13"/>
  <c r="B58" i="13"/>
  <c r="D32" i="13"/>
  <c r="B168" i="12"/>
  <c r="D142" i="12"/>
  <c r="F116" i="12"/>
  <c r="C91" i="12"/>
  <c r="E65" i="12"/>
  <c r="B40" i="12"/>
  <c r="D14" i="12"/>
  <c r="B150" i="11"/>
  <c r="D124" i="11"/>
  <c r="F98" i="11"/>
  <c r="D84" i="11"/>
  <c r="C81" i="11"/>
  <c r="B78" i="11"/>
  <c r="F74" i="11"/>
  <c r="E71" i="11"/>
  <c r="D68" i="11"/>
  <c r="C65" i="11"/>
  <c r="B62" i="11"/>
  <c r="F58" i="11"/>
  <c r="E55" i="11"/>
  <c r="D52" i="11"/>
  <c r="C49" i="11"/>
  <c r="B46" i="11"/>
  <c r="F42" i="11"/>
  <c r="E39" i="11"/>
  <c r="D36" i="11"/>
  <c r="C33" i="11"/>
  <c r="B30" i="11"/>
  <c r="F26" i="11"/>
  <c r="E23" i="11"/>
  <c r="D20" i="11"/>
  <c r="C17" i="11"/>
  <c r="B14" i="11"/>
  <c r="B172" i="10"/>
  <c r="F168" i="10"/>
  <c r="E165" i="10"/>
  <c r="D162" i="10"/>
  <c r="C159" i="10"/>
  <c r="B156" i="10"/>
  <c r="F152" i="10"/>
  <c r="E149" i="10"/>
  <c r="D146" i="10"/>
  <c r="C143" i="10"/>
  <c r="B140" i="10"/>
  <c r="F136" i="10"/>
  <c r="E133" i="10"/>
  <c r="D130" i="10"/>
  <c r="C127" i="10"/>
  <c r="B124" i="10"/>
  <c r="F120" i="10"/>
  <c r="E117" i="10"/>
  <c r="D114" i="10"/>
  <c r="C111" i="10"/>
  <c r="B108" i="10"/>
  <c r="F104" i="10"/>
  <c r="E101" i="10"/>
  <c r="D98" i="10"/>
  <c r="C95" i="10"/>
  <c r="B92" i="10"/>
  <c r="F88" i="10"/>
  <c r="E85" i="10"/>
  <c r="D82" i="10"/>
  <c r="D30" i="18"/>
  <c r="B24" i="18"/>
  <c r="C17" i="18"/>
  <c r="F172" i="17"/>
  <c r="D166" i="17"/>
  <c r="B160" i="17"/>
  <c r="C153" i="17"/>
  <c r="E147" i="17"/>
  <c r="F140" i="17"/>
  <c r="D134" i="17"/>
  <c r="B128" i="17"/>
  <c r="C121" i="17"/>
  <c r="E115" i="17"/>
  <c r="F108" i="17"/>
  <c r="D102" i="17"/>
  <c r="B96" i="17"/>
  <c r="C89" i="17"/>
  <c r="E83" i="17"/>
  <c r="F76" i="17"/>
  <c r="D70" i="17"/>
  <c r="B64" i="17"/>
  <c r="C57" i="17"/>
  <c r="E51" i="17"/>
  <c r="F44" i="17"/>
  <c r="D38" i="17"/>
  <c r="B32" i="17"/>
  <c r="C25" i="17"/>
  <c r="E19" i="17"/>
  <c r="C13" i="17"/>
  <c r="B171" i="16"/>
  <c r="F167" i="16"/>
  <c r="E164" i="16"/>
  <c r="D161" i="16"/>
  <c r="C158" i="16"/>
  <c r="B155" i="16"/>
  <c r="F151" i="16"/>
  <c r="E148" i="16"/>
  <c r="D145" i="16"/>
  <c r="C142" i="16"/>
  <c r="B139" i="16"/>
  <c r="F135" i="16"/>
  <c r="E132" i="16"/>
  <c r="D129" i="16"/>
  <c r="C126" i="16"/>
  <c r="B123" i="16"/>
  <c r="F119" i="16"/>
  <c r="E116" i="16"/>
  <c r="D113" i="16"/>
  <c r="C110" i="16"/>
  <c r="B107" i="16"/>
  <c r="F103" i="16"/>
  <c r="E100" i="16"/>
  <c r="D97" i="16"/>
  <c r="C94" i="16"/>
  <c r="B91" i="16"/>
  <c r="F87" i="16"/>
  <c r="E84" i="16"/>
  <c r="D81" i="16"/>
  <c r="C78" i="16"/>
  <c r="B75" i="16"/>
  <c r="F71" i="16"/>
  <c r="E68" i="16"/>
  <c r="D65" i="16"/>
  <c r="C62" i="16"/>
  <c r="B59" i="16"/>
  <c r="F55" i="16"/>
  <c r="E52" i="16"/>
  <c r="D49" i="16"/>
  <c r="C46" i="16"/>
  <c r="B43" i="16"/>
  <c r="F39" i="16"/>
  <c r="E36" i="16"/>
  <c r="D33" i="16"/>
  <c r="C30" i="16"/>
  <c r="B27" i="16"/>
  <c r="F23" i="16"/>
  <c r="E20" i="16"/>
  <c r="D17" i="16"/>
  <c r="C14" i="16"/>
  <c r="F171" i="15"/>
  <c r="E168" i="15"/>
  <c r="D165" i="15"/>
  <c r="C162" i="15"/>
  <c r="B159" i="15"/>
  <c r="F155" i="15"/>
  <c r="E152" i="15"/>
  <c r="D149" i="15"/>
  <c r="C146" i="15"/>
  <c r="B143" i="15"/>
  <c r="F139" i="15"/>
  <c r="E136" i="15"/>
  <c r="D133" i="15"/>
  <c r="C130" i="15"/>
  <c r="B127" i="15"/>
  <c r="F123" i="15"/>
  <c r="E120" i="15"/>
  <c r="D117" i="15"/>
  <c r="C114" i="15"/>
  <c r="B111" i="15"/>
  <c r="F107" i="15"/>
  <c r="E104" i="15"/>
  <c r="D101" i="15"/>
  <c r="C98" i="15"/>
  <c r="B95" i="15"/>
  <c r="F91" i="15"/>
  <c r="E88" i="15"/>
  <c r="D85" i="15"/>
  <c r="C82" i="15"/>
  <c r="B79" i="15"/>
  <c r="F75" i="15"/>
  <c r="E72" i="15"/>
  <c r="D69" i="15"/>
  <c r="C66" i="15"/>
  <c r="B63" i="15"/>
  <c r="F59" i="15"/>
  <c r="E56" i="15"/>
  <c r="D53" i="15"/>
  <c r="C50" i="15"/>
  <c r="B47" i="15"/>
  <c r="F43" i="15"/>
  <c r="E40" i="15"/>
  <c r="D37" i="15"/>
  <c r="C34" i="15"/>
  <c r="B31" i="15"/>
  <c r="F27" i="15"/>
  <c r="E24" i="15"/>
  <c r="D21" i="15"/>
  <c r="C18" i="15"/>
  <c r="B15" i="15"/>
  <c r="E172" i="14"/>
  <c r="D169" i="14"/>
  <c r="C166" i="14"/>
  <c r="B163" i="14"/>
  <c r="F159" i="14"/>
  <c r="E156" i="14"/>
  <c r="D153" i="14"/>
  <c r="C150" i="14"/>
  <c r="B147" i="14"/>
  <c r="F143" i="14"/>
  <c r="E140" i="14"/>
  <c r="D137" i="14"/>
  <c r="C134" i="14"/>
  <c r="B131" i="14"/>
  <c r="F127" i="14"/>
  <c r="E124" i="14"/>
  <c r="D121" i="14"/>
  <c r="C118" i="14"/>
  <c r="B115" i="14"/>
  <c r="F111" i="14"/>
  <c r="E108" i="14"/>
  <c r="D105" i="14"/>
  <c r="C102" i="14"/>
  <c r="B99" i="14"/>
  <c r="F95" i="14"/>
  <c r="E92" i="14"/>
  <c r="D89" i="14"/>
  <c r="C86" i="14"/>
  <c r="B83" i="14"/>
  <c r="F79" i="14"/>
  <c r="E76" i="14"/>
  <c r="D73" i="14"/>
  <c r="C70" i="14"/>
  <c r="B67" i="14"/>
  <c r="F63" i="14"/>
  <c r="E60" i="14"/>
  <c r="D57" i="14"/>
  <c r="C54" i="14"/>
  <c r="B51" i="14"/>
  <c r="F47" i="14"/>
  <c r="D59" i="17"/>
  <c r="D110" i="19"/>
  <c r="F66" i="18"/>
  <c r="E93" i="16"/>
  <c r="B142" i="15"/>
  <c r="D116" i="15"/>
  <c r="F90" i="15"/>
  <c r="C65" i="15"/>
  <c r="E39" i="15"/>
  <c r="B14" i="15"/>
  <c r="E149" i="14"/>
  <c r="B124" i="14"/>
  <c r="D98" i="14"/>
  <c r="F72" i="14"/>
  <c r="C47" i="14"/>
  <c r="E21" i="14"/>
  <c r="C157" i="13"/>
  <c r="E131" i="13"/>
  <c r="B106" i="13"/>
  <c r="D80" i="13"/>
  <c r="F54" i="13"/>
  <c r="C29" i="13"/>
  <c r="F164" i="12"/>
  <c r="C139" i="12"/>
  <c r="E113" i="12"/>
  <c r="B88" i="12"/>
  <c r="D62" i="12"/>
  <c r="F36" i="12"/>
  <c r="D172" i="11"/>
  <c r="F146" i="11"/>
  <c r="C121" i="11"/>
  <c r="E95" i="11"/>
  <c r="B84" i="11"/>
  <c r="F80" i="11"/>
  <c r="E77" i="11"/>
  <c r="D74" i="11"/>
  <c r="C71" i="11"/>
  <c r="B68" i="11"/>
  <c r="F64" i="11"/>
  <c r="E61" i="11"/>
  <c r="D58" i="11"/>
  <c r="C55" i="11"/>
  <c r="B52" i="11"/>
  <c r="F48" i="11"/>
  <c r="E45" i="11"/>
  <c r="D42" i="11"/>
  <c r="C39" i="11"/>
  <c r="B36" i="11"/>
  <c r="F32" i="11"/>
  <c r="E29" i="11"/>
  <c r="D26" i="11"/>
  <c r="C23" i="11"/>
  <c r="B20" i="11"/>
  <c r="F16" i="11"/>
  <c r="F13" i="11"/>
  <c r="E171" i="10"/>
  <c r="D168" i="10"/>
  <c r="C165" i="10"/>
  <c r="B162" i="10"/>
  <c r="F158" i="10"/>
  <c r="E155" i="10"/>
  <c r="D152" i="10"/>
  <c r="C149" i="10"/>
  <c r="B146" i="10"/>
  <c r="F142" i="10"/>
  <c r="E139" i="10"/>
  <c r="D136" i="10"/>
  <c r="C133" i="10"/>
  <c r="B130" i="10"/>
  <c r="F126" i="10"/>
  <c r="E123" i="10"/>
  <c r="D120" i="10"/>
  <c r="C117" i="10"/>
  <c r="B114" i="10"/>
  <c r="F110" i="10"/>
  <c r="E107" i="10"/>
  <c r="D104" i="10"/>
  <c r="C101" i="10"/>
  <c r="B98" i="10"/>
  <c r="F94" i="10"/>
  <c r="E91" i="10"/>
  <c r="D88" i="10"/>
  <c r="C85" i="10"/>
  <c r="B82" i="10"/>
  <c r="C29" i="18"/>
  <c r="E23" i="18"/>
  <c r="F16" i="18"/>
  <c r="B172" i="17"/>
  <c r="C165" i="17"/>
  <c r="E159" i="17"/>
  <c r="F152" i="17"/>
  <c r="D146" i="17"/>
  <c r="B140" i="17"/>
  <c r="C133" i="17"/>
  <c r="E127" i="17"/>
  <c r="F120" i="17"/>
  <c r="D114" i="17"/>
  <c r="B108" i="17"/>
  <c r="C101" i="17"/>
  <c r="E95" i="17"/>
  <c r="F88" i="17"/>
  <c r="D82" i="17"/>
  <c r="B76" i="17"/>
  <c r="C69" i="17"/>
  <c r="E63" i="17"/>
  <c r="F56" i="17"/>
  <c r="D50" i="17"/>
  <c r="B44" i="17"/>
  <c r="C37" i="17"/>
  <c r="E31" i="17"/>
  <c r="F24" i="17"/>
  <c r="D18" i="17"/>
  <c r="F173" i="16"/>
  <c r="E170" i="16"/>
  <c r="D167" i="16"/>
  <c r="C164" i="16"/>
  <c r="B161" i="16"/>
  <c r="F157" i="16"/>
  <c r="E154" i="16"/>
  <c r="D151" i="16"/>
  <c r="C148" i="16"/>
  <c r="B145" i="16"/>
  <c r="F141" i="16"/>
  <c r="E138" i="16"/>
  <c r="D135" i="16"/>
  <c r="C132" i="16"/>
  <c r="B129" i="16"/>
  <c r="F125" i="16"/>
  <c r="E122" i="16"/>
  <c r="D119" i="16"/>
  <c r="C116" i="16"/>
  <c r="B113" i="16"/>
  <c r="F109" i="16"/>
  <c r="E106" i="16"/>
  <c r="D103" i="16"/>
  <c r="C100" i="16"/>
  <c r="B97" i="16"/>
  <c r="F93" i="16"/>
  <c r="E90" i="16"/>
  <c r="D87" i="16"/>
  <c r="C84" i="16"/>
  <c r="B81" i="16"/>
  <c r="F77" i="16"/>
  <c r="E74" i="16"/>
  <c r="D71" i="16"/>
  <c r="C68" i="16"/>
  <c r="B65" i="16"/>
  <c r="F61" i="16"/>
  <c r="E58" i="16"/>
  <c r="D55" i="16"/>
  <c r="C52" i="16"/>
  <c r="B49" i="16"/>
  <c r="F45" i="16"/>
  <c r="E42" i="16"/>
  <c r="D39" i="16"/>
  <c r="C36" i="16"/>
  <c r="B33" i="16"/>
  <c r="F29" i="16"/>
  <c r="E26" i="16"/>
  <c r="D23" i="16"/>
  <c r="C20" i="16"/>
  <c r="B17" i="16"/>
  <c r="E13" i="16"/>
  <c r="D171" i="15"/>
  <c r="C168" i="15"/>
  <c r="B165" i="15"/>
  <c r="F161" i="15"/>
  <c r="E158" i="15"/>
  <c r="D155" i="15"/>
  <c r="C152" i="15"/>
  <c r="B149" i="15"/>
  <c r="F145" i="15"/>
  <c r="E142" i="15"/>
  <c r="D139" i="15"/>
  <c r="C136" i="15"/>
  <c r="B133" i="15"/>
  <c r="F129" i="15"/>
  <c r="E126" i="15"/>
  <c r="D123" i="15"/>
  <c r="C120" i="15"/>
  <c r="B117" i="15"/>
  <c r="F113" i="15"/>
  <c r="E110" i="15"/>
  <c r="D107" i="15"/>
  <c r="C104" i="15"/>
  <c r="B101" i="15"/>
  <c r="F97" i="15"/>
  <c r="E94" i="15"/>
  <c r="D91" i="15"/>
  <c r="C88" i="15"/>
  <c r="B85" i="15"/>
  <c r="F81" i="15"/>
  <c r="E78" i="15"/>
  <c r="D75" i="15"/>
  <c r="C72" i="15"/>
  <c r="B69" i="15"/>
  <c r="F65" i="15"/>
  <c r="E62" i="15"/>
  <c r="D59" i="15"/>
  <c r="C56" i="15"/>
  <c r="B53" i="15"/>
  <c r="F49" i="15"/>
  <c r="E46" i="15"/>
  <c r="D43" i="15"/>
  <c r="C40" i="15"/>
  <c r="B37" i="15"/>
  <c r="F33" i="15"/>
  <c r="E30" i="15"/>
  <c r="D27" i="15"/>
  <c r="C24" i="15"/>
  <c r="B21" i="15"/>
  <c r="F17" i="15"/>
  <c r="E14" i="15"/>
  <c r="C172" i="14"/>
  <c r="B169" i="14"/>
  <c r="F165" i="14"/>
  <c r="E162" i="14"/>
  <c r="D159" i="14"/>
  <c r="C156" i="14"/>
  <c r="B153" i="14"/>
  <c r="F149" i="14"/>
  <c r="E146" i="14"/>
  <c r="D143" i="14"/>
  <c r="C140" i="14"/>
  <c r="B137" i="14"/>
  <c r="F133" i="14"/>
  <c r="E130" i="14"/>
  <c r="D127" i="14"/>
  <c r="C124" i="14"/>
  <c r="B121" i="14"/>
  <c r="F117" i="14"/>
  <c r="E114" i="14"/>
  <c r="D111" i="14"/>
  <c r="C108" i="14"/>
  <c r="B105" i="14"/>
  <c r="F101" i="14"/>
  <c r="E98" i="14"/>
  <c r="D95" i="14"/>
  <c r="C92" i="14"/>
  <c r="B89" i="14"/>
  <c r="F85" i="14"/>
  <c r="E82" i="14"/>
  <c r="D79" i="14"/>
  <c r="C76" i="14"/>
  <c r="B73" i="14"/>
  <c r="F69" i="14"/>
  <c r="E66" i="14"/>
  <c r="D63" i="14"/>
  <c r="C60" i="14"/>
  <c r="F33" i="17"/>
  <c r="F84" i="19"/>
  <c r="C41" i="18"/>
  <c r="B68" i="16"/>
  <c r="F138" i="15"/>
  <c r="C113" i="15"/>
  <c r="E87" i="15"/>
  <c r="B62" i="15"/>
  <c r="D36" i="15"/>
  <c r="B172" i="14"/>
  <c r="D146" i="14"/>
  <c r="F120" i="14"/>
  <c r="C95" i="14"/>
  <c r="E69" i="14"/>
  <c r="B44" i="14"/>
  <c r="D18" i="14"/>
  <c r="B154" i="13"/>
  <c r="D128" i="13"/>
  <c r="F102" i="13"/>
  <c r="C77" i="13"/>
  <c r="E51" i="13"/>
  <c r="B26" i="13"/>
  <c r="E161" i="12"/>
  <c r="B136" i="12"/>
  <c r="D110" i="12"/>
  <c r="F84" i="12"/>
  <c r="C59" i="12"/>
  <c r="E33" i="12"/>
  <c r="C169" i="11"/>
  <c r="E143" i="11"/>
  <c r="B118" i="11"/>
  <c r="D92" i="11"/>
  <c r="E83" i="11"/>
  <c r="D80" i="11"/>
  <c r="C77" i="11"/>
  <c r="B74" i="11"/>
  <c r="F70" i="11"/>
  <c r="E67" i="11"/>
  <c r="D64" i="11"/>
  <c r="C61" i="11"/>
  <c r="B58" i="11"/>
  <c r="F54" i="11"/>
  <c r="E51" i="11"/>
  <c r="D48" i="11"/>
  <c r="C45" i="11"/>
  <c r="B42" i="11"/>
  <c r="F38" i="11"/>
  <c r="E35" i="11"/>
  <c r="D32" i="11"/>
  <c r="C29" i="11"/>
  <c r="B26" i="11"/>
  <c r="F22" i="11"/>
  <c r="E19" i="11"/>
  <c r="D16" i="11"/>
  <c r="D13" i="11"/>
  <c r="C171" i="10"/>
  <c r="B168" i="10"/>
  <c r="F164" i="10"/>
  <c r="E161" i="10"/>
  <c r="D158" i="10"/>
  <c r="C155" i="10"/>
  <c r="B152" i="10"/>
  <c r="F148" i="10"/>
  <c r="E145" i="10"/>
  <c r="D142" i="10"/>
  <c r="C139" i="10"/>
  <c r="B136" i="10"/>
  <c r="F132" i="10"/>
  <c r="E129" i="10"/>
  <c r="D126" i="10"/>
  <c r="C123" i="10"/>
  <c r="B120" i="10"/>
  <c r="F116" i="10"/>
  <c r="E113" i="10"/>
  <c r="D110" i="10"/>
  <c r="C107" i="10"/>
  <c r="B104" i="10"/>
  <c r="F100" i="10"/>
  <c r="E97" i="10"/>
  <c r="D94" i="10"/>
  <c r="C91" i="10"/>
  <c r="B88" i="10"/>
  <c r="F84" i="10"/>
  <c r="E81" i="10"/>
  <c r="F28" i="18"/>
  <c r="D22" i="18"/>
  <c r="B16" i="18"/>
  <c r="E171" i="17"/>
  <c r="F164" i="17"/>
  <c r="D158" i="17"/>
  <c r="B152" i="17"/>
  <c r="C145" i="17"/>
  <c r="E139" i="17"/>
  <c r="F132" i="17"/>
  <c r="D126" i="17"/>
  <c r="B120" i="17"/>
  <c r="C113" i="17"/>
  <c r="E107" i="17"/>
  <c r="F100" i="17"/>
  <c r="D94" i="17"/>
  <c r="B88" i="17"/>
  <c r="C81" i="17"/>
  <c r="E75" i="17"/>
  <c r="F68" i="17"/>
  <c r="D62" i="17"/>
  <c r="B56" i="17"/>
  <c r="C49" i="17"/>
  <c r="E43" i="17"/>
  <c r="F36" i="17"/>
  <c r="D30" i="17"/>
  <c r="B24" i="17"/>
  <c r="C17" i="17"/>
  <c r="D173" i="16"/>
  <c r="C170" i="16"/>
  <c r="B167" i="16"/>
  <c r="F163" i="16"/>
  <c r="E160" i="16"/>
  <c r="D157" i="16"/>
  <c r="C154" i="16"/>
  <c r="B151" i="16"/>
  <c r="F147" i="16"/>
  <c r="E144" i="16"/>
  <c r="D141" i="16"/>
  <c r="C138" i="16"/>
  <c r="B135" i="16"/>
  <c r="F131" i="16"/>
  <c r="E128" i="16"/>
  <c r="D125" i="16"/>
  <c r="C122" i="16"/>
  <c r="B119" i="16"/>
  <c r="F115" i="16"/>
  <c r="E112" i="16"/>
  <c r="D109" i="16"/>
  <c r="C106" i="16"/>
  <c r="B103" i="16"/>
  <c r="F99" i="16"/>
  <c r="E96" i="16"/>
  <c r="D93" i="16"/>
  <c r="C90" i="16"/>
  <c r="B87" i="16"/>
  <c r="F83" i="16"/>
  <c r="E80" i="16"/>
  <c r="D77" i="16"/>
  <c r="C74" i="16"/>
  <c r="B71" i="16"/>
  <c r="F67" i="16"/>
  <c r="E64" i="16"/>
  <c r="D61" i="16"/>
  <c r="C58" i="16"/>
  <c r="B55" i="16"/>
  <c r="F51" i="16"/>
  <c r="E48" i="16"/>
  <c r="D45" i="16"/>
  <c r="C42" i="16"/>
  <c r="B39" i="16"/>
  <c r="F35" i="16"/>
  <c r="E32" i="16"/>
  <c r="D29" i="16"/>
  <c r="C26" i="16"/>
  <c r="B23" i="16"/>
  <c r="F19" i="16"/>
  <c r="E16" i="16"/>
  <c r="C13" i="16"/>
  <c r="B171" i="15"/>
  <c r="F167" i="15"/>
  <c r="E164" i="15"/>
  <c r="D161" i="15"/>
  <c r="C158" i="15"/>
  <c r="B155" i="15"/>
  <c r="F151" i="15"/>
  <c r="E148" i="15"/>
  <c r="D145" i="15"/>
  <c r="C142" i="15"/>
  <c r="B139" i="15"/>
  <c r="F135" i="15"/>
  <c r="E132" i="15"/>
  <c r="D129" i="15"/>
  <c r="C126" i="15"/>
  <c r="B123" i="15"/>
  <c r="F119" i="15"/>
  <c r="E116" i="15"/>
  <c r="D113" i="15"/>
  <c r="C110" i="15"/>
  <c r="B107" i="15"/>
  <c r="F103" i="15"/>
  <c r="E100" i="15"/>
  <c r="D97" i="15"/>
  <c r="C94" i="15"/>
  <c r="B91" i="15"/>
  <c r="F87" i="15"/>
  <c r="E84" i="15"/>
  <c r="D81" i="15"/>
  <c r="C78" i="15"/>
  <c r="B75" i="15"/>
  <c r="F71" i="15"/>
  <c r="E68" i="15"/>
  <c r="D65" i="15"/>
  <c r="C62" i="15"/>
  <c r="B59" i="15"/>
  <c r="F55" i="15"/>
  <c r="E52" i="15"/>
  <c r="D49" i="15"/>
  <c r="C46" i="15"/>
  <c r="B43" i="15"/>
  <c r="F39" i="15"/>
  <c r="E36" i="15"/>
  <c r="D33" i="15"/>
  <c r="C30" i="15"/>
  <c r="B27" i="15"/>
  <c r="F23" i="15"/>
  <c r="E20" i="15"/>
  <c r="D17" i="15"/>
  <c r="C14" i="15"/>
  <c r="F171" i="14"/>
  <c r="E168" i="14"/>
  <c r="D165" i="14"/>
  <c r="C162" i="14"/>
  <c r="B159" i="14"/>
  <c r="F155" i="14"/>
  <c r="E152" i="14"/>
  <c r="D149" i="14"/>
  <c r="C146" i="14"/>
  <c r="B143" i="14"/>
  <c r="F139" i="14"/>
  <c r="E136" i="14"/>
  <c r="D133" i="14"/>
  <c r="C130" i="14"/>
  <c r="B127" i="14"/>
  <c r="F123" i="14"/>
  <c r="E120" i="14"/>
  <c r="D117" i="14"/>
  <c r="C114" i="14"/>
  <c r="B111" i="14"/>
  <c r="F107" i="14"/>
  <c r="E104" i="14"/>
  <c r="D101" i="14"/>
  <c r="C98" i="14"/>
  <c r="B95" i="14"/>
  <c r="F91" i="14"/>
  <c r="E88" i="14"/>
  <c r="D85" i="14"/>
  <c r="C82" i="14"/>
  <c r="B79" i="14"/>
  <c r="F75" i="14"/>
  <c r="E72" i="14"/>
  <c r="D69" i="14"/>
  <c r="C66" i="14"/>
  <c r="B63" i="14"/>
  <c r="F59" i="14"/>
  <c r="E56" i="14"/>
  <c r="D53" i="14"/>
  <c r="C50" i="14"/>
  <c r="B47" i="14"/>
  <c r="F43" i="14"/>
  <c r="E40" i="14"/>
  <c r="E162" i="20"/>
  <c r="C59" i="19"/>
  <c r="B158" i="17"/>
  <c r="D42" i="16"/>
  <c r="E135" i="15"/>
  <c r="B110" i="15"/>
  <c r="D84" i="15"/>
  <c r="F58" i="15"/>
  <c r="C33" i="15"/>
  <c r="F168" i="14"/>
  <c r="C143" i="14"/>
  <c r="E117" i="14"/>
  <c r="B92" i="14"/>
  <c r="D66" i="14"/>
  <c r="F40" i="14"/>
  <c r="C15" i="14"/>
  <c r="F150" i="13"/>
  <c r="C125" i="13"/>
  <c r="E99" i="13"/>
  <c r="B74" i="13"/>
  <c r="D48" i="13"/>
  <c r="F22" i="13"/>
  <c r="D158" i="12"/>
  <c r="F132" i="12"/>
  <c r="C107" i="12"/>
  <c r="E81" i="12"/>
  <c r="B56" i="12"/>
  <c r="D30" i="12"/>
  <c r="B166" i="11"/>
  <c r="D140" i="11"/>
  <c r="F114" i="11"/>
  <c r="C89" i="11"/>
  <c r="C83" i="11"/>
  <c r="B80" i="11"/>
  <c r="F76" i="11"/>
  <c r="E73" i="11"/>
  <c r="D70" i="11"/>
  <c r="C67" i="11"/>
  <c r="B64" i="11"/>
  <c r="F60" i="11"/>
  <c r="E57" i="11"/>
  <c r="D54" i="11"/>
  <c r="C51" i="11"/>
  <c r="B48" i="11"/>
  <c r="F44" i="11"/>
  <c r="E41" i="11"/>
  <c r="D38" i="11"/>
  <c r="C35" i="11"/>
  <c r="B32" i="11"/>
  <c r="F28" i="11"/>
  <c r="E25" i="11"/>
  <c r="D22" i="11"/>
  <c r="C19" i="11"/>
  <c r="B16" i="11"/>
  <c r="B13" i="11"/>
  <c r="F170" i="10"/>
  <c r="E167" i="10"/>
  <c r="D164" i="10"/>
  <c r="C161" i="10"/>
  <c r="B158" i="10"/>
  <c r="F154" i="10"/>
  <c r="E151" i="10"/>
  <c r="D148" i="10"/>
  <c r="C145" i="10"/>
  <c r="B142" i="10"/>
  <c r="F138" i="10"/>
  <c r="E135" i="10"/>
  <c r="D132" i="10"/>
  <c r="C129" i="10"/>
  <c r="B126" i="10"/>
  <c r="F122" i="10"/>
  <c r="E119" i="10"/>
  <c r="D116" i="10"/>
  <c r="C113" i="10"/>
  <c r="B110" i="10"/>
  <c r="F106" i="10"/>
  <c r="E103" i="10"/>
  <c r="D100" i="10"/>
  <c r="C97" i="10"/>
  <c r="B94" i="10"/>
  <c r="F90" i="10"/>
  <c r="E87" i="10"/>
  <c r="D84" i="10"/>
  <c r="C81" i="10"/>
  <c r="B28" i="18"/>
  <c r="C21" i="18"/>
  <c r="E15" i="18"/>
  <c r="D170" i="17"/>
  <c r="B164" i="17"/>
  <c r="C157" i="17"/>
  <c r="E151" i="17"/>
  <c r="F144" i="17"/>
  <c r="D138" i="17"/>
  <c r="B132" i="17"/>
  <c r="C125" i="17"/>
  <c r="E119" i="17"/>
  <c r="F112" i="17"/>
  <c r="D106" i="17"/>
  <c r="B100" i="17"/>
  <c r="C93" i="17"/>
  <c r="E87" i="17"/>
  <c r="F80" i="17"/>
  <c r="D74" i="17"/>
  <c r="B68" i="17"/>
  <c r="C61" i="17"/>
  <c r="E55" i="17"/>
  <c r="F48" i="17"/>
  <c r="D42" i="17"/>
  <c r="B36" i="17"/>
  <c r="C29" i="17"/>
  <c r="E23" i="17"/>
  <c r="F16" i="17"/>
  <c r="B173" i="16"/>
  <c r="F169" i="16"/>
  <c r="E166" i="16"/>
  <c r="D163" i="16"/>
  <c r="C160" i="16"/>
  <c r="B157" i="16"/>
  <c r="F153" i="16"/>
  <c r="E150" i="16"/>
  <c r="D147" i="16"/>
  <c r="C144" i="16"/>
  <c r="B141" i="16"/>
  <c r="F137" i="16"/>
  <c r="E134" i="16"/>
  <c r="D131" i="16"/>
  <c r="C128" i="16"/>
  <c r="B125" i="16"/>
  <c r="F121" i="16"/>
  <c r="E118" i="16"/>
  <c r="D115" i="16"/>
  <c r="C112" i="16"/>
  <c r="B109" i="16"/>
  <c r="F105" i="16"/>
  <c r="E102" i="16"/>
  <c r="D99" i="16"/>
  <c r="C96" i="16"/>
  <c r="B93" i="16"/>
  <c r="F89" i="16"/>
  <c r="E86" i="16"/>
  <c r="D83" i="16"/>
  <c r="C80" i="16"/>
  <c r="B77" i="16"/>
  <c r="F73" i="16"/>
  <c r="E70" i="16"/>
  <c r="D67" i="16"/>
  <c r="C64" i="16"/>
  <c r="B61" i="16"/>
  <c r="F57" i="16"/>
  <c r="E54" i="16"/>
  <c r="D51" i="16"/>
  <c r="C48" i="16"/>
  <c r="B45" i="16"/>
  <c r="F41" i="16"/>
  <c r="E38" i="16"/>
  <c r="D35" i="16"/>
  <c r="C32" i="16"/>
  <c r="B29" i="16"/>
  <c r="F25" i="16"/>
  <c r="E22" i="16"/>
  <c r="D19" i="16"/>
  <c r="C16" i="16"/>
  <c r="F173" i="15"/>
  <c r="E170" i="15"/>
  <c r="D167" i="15"/>
  <c r="C164" i="15"/>
  <c r="B161" i="15"/>
  <c r="F157" i="15"/>
  <c r="E154" i="15"/>
  <c r="D151" i="15"/>
  <c r="C148" i="15"/>
  <c r="B145" i="15"/>
  <c r="F141" i="15"/>
  <c r="E138" i="15"/>
  <c r="D135" i="15"/>
  <c r="C132" i="15"/>
  <c r="B129" i="15"/>
  <c r="F125" i="15"/>
  <c r="E122" i="15"/>
  <c r="D119" i="15"/>
  <c r="C116" i="15"/>
  <c r="B113" i="15"/>
  <c r="F109" i="15"/>
  <c r="E106" i="15"/>
  <c r="D103" i="15"/>
  <c r="C100" i="15"/>
  <c r="B97" i="15"/>
  <c r="F93" i="15"/>
  <c r="E90" i="15"/>
  <c r="D87" i="15"/>
  <c r="C84" i="15"/>
  <c r="B81" i="15"/>
  <c r="F77" i="15"/>
  <c r="E74" i="15"/>
  <c r="D71" i="15"/>
  <c r="C68" i="15"/>
  <c r="B65" i="15"/>
  <c r="F61" i="15"/>
  <c r="E58" i="15"/>
  <c r="D55" i="15"/>
  <c r="C52" i="15"/>
  <c r="B49" i="15"/>
  <c r="F45" i="15"/>
  <c r="E42" i="15"/>
  <c r="D39" i="15"/>
  <c r="C36" i="15"/>
  <c r="B33" i="15"/>
  <c r="F29" i="15"/>
  <c r="E26" i="15"/>
  <c r="D23" i="15"/>
  <c r="C20" i="15"/>
  <c r="B17" i="15"/>
  <c r="E13" i="15"/>
  <c r="D171" i="14"/>
  <c r="C168" i="14"/>
  <c r="B165" i="14"/>
  <c r="F161" i="14"/>
  <c r="E158" i="14"/>
  <c r="D155" i="14"/>
  <c r="C152" i="14"/>
  <c r="B149" i="14"/>
  <c r="F145" i="14"/>
  <c r="E142" i="14"/>
  <c r="D139" i="14"/>
  <c r="C136" i="14"/>
  <c r="B133" i="14"/>
  <c r="F129" i="14"/>
  <c r="E126" i="14"/>
  <c r="D123" i="14"/>
  <c r="C120" i="14"/>
  <c r="B117" i="14"/>
  <c r="F113" i="14"/>
  <c r="E110" i="14"/>
  <c r="D107" i="14"/>
  <c r="C104" i="14"/>
  <c r="B101" i="14"/>
  <c r="F97" i="14"/>
  <c r="E94" i="14"/>
  <c r="D91" i="14"/>
  <c r="C88" i="14"/>
  <c r="B85" i="14"/>
  <c r="F81" i="14"/>
  <c r="E78" i="14"/>
  <c r="D75" i="14"/>
  <c r="B111" i="20"/>
  <c r="E33" i="19"/>
  <c r="F106" i="17"/>
  <c r="F16" i="16"/>
  <c r="D132" i="15"/>
  <c r="F106" i="15"/>
  <c r="C81" i="15"/>
  <c r="E55" i="15"/>
  <c r="B30" i="15"/>
  <c r="E165" i="14"/>
  <c r="B140" i="14"/>
  <c r="D114" i="14"/>
  <c r="F88" i="14"/>
  <c r="C63" i="14"/>
  <c r="E37" i="14"/>
  <c r="C173" i="13"/>
  <c r="E147" i="13"/>
  <c r="B122" i="13"/>
  <c r="D96" i="13"/>
  <c r="F70" i="13"/>
  <c r="C45" i="13"/>
  <c r="E19" i="13"/>
  <c r="C155" i="12"/>
  <c r="E129" i="12"/>
  <c r="B104" i="12"/>
  <c r="D78" i="12"/>
  <c r="F52" i="12"/>
  <c r="C27" i="12"/>
  <c r="F162" i="11"/>
  <c r="C137" i="11"/>
  <c r="E111" i="11"/>
  <c r="B86" i="11"/>
  <c r="F82" i="11"/>
  <c r="E79" i="11"/>
  <c r="D76" i="11"/>
  <c r="C73" i="11"/>
  <c r="B70" i="11"/>
  <c r="F66" i="11"/>
  <c r="E63" i="11"/>
  <c r="D60" i="11"/>
  <c r="C57" i="11"/>
  <c r="B54" i="11"/>
  <c r="F50" i="11"/>
  <c r="E47" i="11"/>
  <c r="D44" i="11"/>
  <c r="C41" i="11"/>
  <c r="B38" i="11"/>
  <c r="F34" i="11"/>
  <c r="E31" i="11"/>
  <c r="D28" i="11"/>
  <c r="C25" i="11"/>
  <c r="B22" i="11"/>
  <c r="F18" i="11"/>
  <c r="E15" i="11"/>
  <c r="E173" i="10"/>
  <c r="D170" i="10"/>
  <c r="C167" i="10"/>
  <c r="B164" i="10"/>
  <c r="F160" i="10"/>
  <c r="E157" i="10"/>
  <c r="D154" i="10"/>
  <c r="C151" i="10"/>
  <c r="B148" i="10"/>
  <c r="F144" i="10"/>
  <c r="E141" i="10"/>
  <c r="D138" i="10"/>
  <c r="C135" i="10"/>
  <c r="B132" i="10"/>
  <c r="F128" i="10"/>
  <c r="E125" i="10"/>
  <c r="D122" i="10"/>
  <c r="C119" i="10"/>
  <c r="B116" i="10"/>
  <c r="F112" i="10"/>
  <c r="E109" i="10"/>
  <c r="D106" i="10"/>
  <c r="C103" i="10"/>
  <c r="B100" i="10"/>
  <c r="F96" i="10"/>
  <c r="E93" i="10"/>
  <c r="D90" i="10"/>
  <c r="C87" i="10"/>
  <c r="B84" i="10"/>
  <c r="C33" i="18"/>
  <c r="E27" i="18"/>
  <c r="F20" i="18"/>
  <c r="D14" i="18"/>
  <c r="C169" i="17"/>
  <c r="E163" i="17"/>
  <c r="F156" i="17"/>
  <c r="D150" i="17"/>
  <c r="B144" i="17"/>
  <c r="C137" i="17"/>
  <c r="E131" i="17"/>
  <c r="F124" i="17"/>
  <c r="D118" i="17"/>
  <c r="B112" i="17"/>
  <c r="C105" i="17"/>
  <c r="E99" i="17"/>
  <c r="F92" i="17"/>
  <c r="D86" i="17"/>
  <c r="B80" i="17"/>
  <c r="C73" i="17"/>
  <c r="E67" i="17"/>
  <c r="F60" i="17"/>
  <c r="D54" i="17"/>
  <c r="B48" i="17"/>
  <c r="C41" i="17"/>
  <c r="E35" i="17"/>
  <c r="F28" i="17"/>
  <c r="D22" i="17"/>
  <c r="B16" i="17"/>
  <c r="E172" i="16"/>
  <c r="D169" i="16"/>
  <c r="C166" i="16"/>
  <c r="B163" i="16"/>
  <c r="F159" i="16"/>
  <c r="E156" i="16"/>
  <c r="D153" i="16"/>
  <c r="C150" i="16"/>
  <c r="B147" i="16"/>
  <c r="F143" i="16"/>
  <c r="E140" i="16"/>
  <c r="D137" i="16"/>
  <c r="C134" i="16"/>
  <c r="B131" i="16"/>
  <c r="F127" i="16"/>
  <c r="E124" i="16"/>
  <c r="D121" i="16"/>
  <c r="C118" i="16"/>
  <c r="B115" i="16"/>
  <c r="F111" i="16"/>
  <c r="E108" i="16"/>
  <c r="D105" i="16"/>
  <c r="C102" i="16"/>
  <c r="B99" i="16"/>
  <c r="F95" i="16"/>
  <c r="E92" i="16"/>
  <c r="D89" i="16"/>
  <c r="C86" i="16"/>
  <c r="B83" i="16"/>
  <c r="F79" i="16"/>
  <c r="E76" i="16"/>
  <c r="D73" i="16"/>
  <c r="C70" i="16"/>
  <c r="B67" i="16"/>
  <c r="F63" i="16"/>
  <c r="E60" i="16"/>
  <c r="D57" i="16"/>
  <c r="C54" i="16"/>
  <c r="B51" i="16"/>
  <c r="F47" i="16"/>
  <c r="E44" i="16"/>
  <c r="D41" i="16"/>
  <c r="C38" i="16"/>
  <c r="B35" i="16"/>
  <c r="F31" i="16"/>
  <c r="E28" i="16"/>
  <c r="D25" i="16"/>
  <c r="C22" i="16"/>
  <c r="B19" i="16"/>
  <c r="F15" i="16"/>
  <c r="D173" i="15"/>
  <c r="C170" i="15"/>
  <c r="B167" i="15"/>
  <c r="F163" i="15"/>
  <c r="E160" i="15"/>
  <c r="D157" i="15"/>
  <c r="C154" i="15"/>
  <c r="B151" i="15"/>
  <c r="F147" i="15"/>
  <c r="E144" i="15"/>
  <c r="D141" i="15"/>
  <c r="C138" i="15"/>
  <c r="B135" i="15"/>
  <c r="F131" i="15"/>
  <c r="E128" i="15"/>
  <c r="D125" i="15"/>
  <c r="C122" i="15"/>
  <c r="B119" i="15"/>
  <c r="F115" i="15"/>
  <c r="E112" i="15"/>
  <c r="D109" i="15"/>
  <c r="C106" i="15"/>
  <c r="B103" i="15"/>
  <c r="F99" i="15"/>
  <c r="E96" i="15"/>
  <c r="D93" i="15"/>
  <c r="C90" i="15"/>
  <c r="B87" i="15"/>
  <c r="F83" i="15"/>
  <c r="E80" i="15"/>
  <c r="D77" i="15"/>
  <c r="C74" i="15"/>
  <c r="B71" i="15"/>
  <c r="F67" i="15"/>
  <c r="E64" i="15"/>
  <c r="D61" i="15"/>
  <c r="C58" i="15"/>
  <c r="B55" i="15"/>
  <c r="F51" i="15"/>
  <c r="E48" i="15"/>
  <c r="D45" i="15"/>
  <c r="C42" i="15"/>
  <c r="B39" i="15"/>
  <c r="F35" i="15"/>
  <c r="E32" i="15"/>
  <c r="D29" i="15"/>
  <c r="C26" i="15"/>
  <c r="B23" i="15"/>
  <c r="F19" i="15"/>
  <c r="E16" i="15"/>
  <c r="C13" i="15"/>
  <c r="B171" i="14"/>
  <c r="F167" i="14"/>
  <c r="E164" i="14"/>
  <c r="D161" i="14"/>
  <c r="C158" i="14"/>
  <c r="B155" i="14"/>
  <c r="F151" i="14"/>
  <c r="E148" i="14"/>
  <c r="D145" i="14"/>
  <c r="C142" i="14"/>
  <c r="B139" i="14"/>
  <c r="F135" i="14"/>
  <c r="E132" i="14"/>
  <c r="D129" i="14"/>
  <c r="C126" i="14"/>
  <c r="B123" i="14"/>
  <c r="F119" i="14"/>
  <c r="E116" i="14"/>
  <c r="D113" i="14"/>
  <c r="C110" i="14"/>
  <c r="B107" i="14"/>
  <c r="F103" i="14"/>
  <c r="E100" i="14"/>
  <c r="D97" i="14"/>
  <c r="C94" i="14"/>
  <c r="B91" i="14"/>
  <c r="F87" i="14"/>
  <c r="E84" i="14"/>
  <c r="D81" i="14"/>
  <c r="C78" i="14"/>
  <c r="B75" i="14"/>
  <c r="F71" i="14"/>
  <c r="E68" i="14"/>
  <c r="D65" i="14"/>
  <c r="C62" i="14"/>
  <c r="B59" i="14"/>
  <c r="F55" i="14"/>
  <c r="E52" i="14"/>
  <c r="D49" i="14"/>
  <c r="C46" i="14"/>
  <c r="B43" i="14"/>
  <c r="F39" i="14"/>
  <c r="F59" i="20"/>
  <c r="F26" i="15"/>
  <c r="D144" i="13"/>
  <c r="F100" i="12"/>
  <c r="D82" i="11"/>
  <c r="F56" i="11"/>
  <c r="C31" i="11"/>
  <c r="F166" i="10"/>
  <c r="C141" i="10"/>
  <c r="E115" i="10"/>
  <c r="B90" i="10"/>
  <c r="D162" i="17"/>
  <c r="E111" i="17"/>
  <c r="B60" i="17"/>
  <c r="C172" i="16"/>
  <c r="E146" i="16"/>
  <c r="B121" i="16"/>
  <c r="D95" i="16"/>
  <c r="F69" i="16"/>
  <c r="C44" i="16"/>
  <c r="E18" i="16"/>
  <c r="F153" i="15"/>
  <c r="C128" i="15"/>
  <c r="E102" i="15"/>
  <c r="B77" i="15"/>
  <c r="D51" i="15"/>
  <c r="F25" i="15"/>
  <c r="B161" i="14"/>
  <c r="D135" i="14"/>
  <c r="F109" i="14"/>
  <c r="C84" i="14"/>
  <c r="F65" i="14"/>
  <c r="D55" i="14"/>
  <c r="E46" i="14"/>
  <c r="D41" i="14"/>
  <c r="B37" i="14"/>
  <c r="F33" i="14"/>
  <c r="E30" i="14"/>
  <c r="D27" i="14"/>
  <c r="C24" i="14"/>
  <c r="B21" i="14"/>
  <c r="F17" i="14"/>
  <c r="E14" i="14"/>
  <c r="C172" i="13"/>
  <c r="B169" i="13"/>
  <c r="F165" i="13"/>
  <c r="E162" i="13"/>
  <c r="D159" i="13"/>
  <c r="C156" i="13"/>
  <c r="B153" i="13"/>
  <c r="F149" i="13"/>
  <c r="E146" i="13"/>
  <c r="D143" i="13"/>
  <c r="C140" i="13"/>
  <c r="B137" i="13"/>
  <c r="F133" i="13"/>
  <c r="E130" i="13"/>
  <c r="D127" i="13"/>
  <c r="C124" i="13"/>
  <c r="B121" i="13"/>
  <c r="F117" i="13"/>
  <c r="E114" i="13"/>
  <c r="D111" i="13"/>
  <c r="C108" i="13"/>
  <c r="B105" i="13"/>
  <c r="F101" i="13"/>
  <c r="E98" i="13"/>
  <c r="D95" i="13"/>
  <c r="C92" i="13"/>
  <c r="B89" i="13"/>
  <c r="F85" i="13"/>
  <c r="E82" i="13"/>
  <c r="D79" i="13"/>
  <c r="C76" i="13"/>
  <c r="B73" i="13"/>
  <c r="F69" i="13"/>
  <c r="E66" i="13"/>
  <c r="D63" i="13"/>
  <c r="C60" i="13"/>
  <c r="B57" i="13"/>
  <c r="F53" i="13"/>
  <c r="E50" i="13"/>
  <c r="D47" i="13"/>
  <c r="C44" i="13"/>
  <c r="B41" i="13"/>
  <c r="F37" i="13"/>
  <c r="E34" i="13"/>
  <c r="D31" i="13"/>
  <c r="C28" i="13"/>
  <c r="B25" i="13"/>
  <c r="F21" i="13"/>
  <c r="E18" i="13"/>
  <c r="D15" i="13"/>
  <c r="B173" i="12"/>
  <c r="F169" i="12"/>
  <c r="E166" i="12"/>
  <c r="D163" i="12"/>
  <c r="C160" i="12"/>
  <c r="B157" i="12"/>
  <c r="F153" i="12"/>
  <c r="E150" i="12"/>
  <c r="D147" i="12"/>
  <c r="C144" i="12"/>
  <c r="B141" i="12"/>
  <c r="F137" i="12"/>
  <c r="E134" i="12"/>
  <c r="D131" i="12"/>
  <c r="C128" i="12"/>
  <c r="B125" i="12"/>
  <c r="F121" i="12"/>
  <c r="E118" i="12"/>
  <c r="D115" i="12"/>
  <c r="C112" i="12"/>
  <c r="B109" i="12"/>
  <c r="F105" i="12"/>
  <c r="E102" i="12"/>
  <c r="D99" i="12"/>
  <c r="C96" i="12"/>
  <c r="E90" i="12"/>
  <c r="F83" i="12"/>
  <c r="D77" i="12"/>
  <c r="B71" i="12"/>
  <c r="C64" i="12"/>
  <c r="E58" i="12"/>
  <c r="F51" i="12"/>
  <c r="D45" i="12"/>
  <c r="B39" i="12"/>
  <c r="C32" i="12"/>
  <c r="E26" i="12"/>
  <c r="F19" i="12"/>
  <c r="E13" i="12"/>
  <c r="F167" i="11"/>
  <c r="D161" i="11"/>
  <c r="B155" i="11"/>
  <c r="C148" i="11"/>
  <c r="E142" i="11"/>
  <c r="F135" i="11"/>
  <c r="D129" i="11"/>
  <c r="B123" i="11"/>
  <c r="C116" i="11"/>
  <c r="E110" i="11"/>
  <c r="F103" i="11"/>
  <c r="D97" i="11"/>
  <c r="B91" i="11"/>
  <c r="C84" i="11"/>
  <c r="E78" i="11"/>
  <c r="F71" i="11"/>
  <c r="D65" i="11"/>
  <c r="B59" i="11"/>
  <c r="C52" i="11"/>
  <c r="E46" i="11"/>
  <c r="F39" i="11"/>
  <c r="D33" i="11"/>
  <c r="B27" i="11"/>
  <c r="C20" i="11"/>
  <c r="E14" i="11"/>
  <c r="C168" i="10"/>
  <c r="E162" i="10"/>
  <c r="F155" i="10"/>
  <c r="D149" i="10"/>
  <c r="B143" i="10"/>
  <c r="C136" i="10"/>
  <c r="E130" i="10"/>
  <c r="F123" i="10"/>
  <c r="D117" i="10"/>
  <c r="B111" i="10"/>
  <c r="C104" i="10"/>
  <c r="E98" i="10"/>
  <c r="F91" i="10"/>
  <c r="D85" i="10"/>
  <c r="F79" i="10"/>
  <c r="E76" i="10"/>
  <c r="D73" i="10"/>
  <c r="C70" i="10"/>
  <c r="B67" i="10"/>
  <c r="F63" i="10"/>
  <c r="E60" i="10"/>
  <c r="D57" i="10"/>
  <c r="C54" i="10"/>
  <c r="B51" i="10"/>
  <c r="F47" i="10"/>
  <c r="E44" i="10"/>
  <c r="D41" i="10"/>
  <c r="C38" i="10"/>
  <c r="B35" i="10"/>
  <c r="F31" i="10"/>
  <c r="E28" i="10"/>
  <c r="D25" i="10"/>
  <c r="C22" i="10"/>
  <c r="B19" i="10"/>
  <c r="F15" i="10"/>
  <c r="B165" i="9"/>
  <c r="D159" i="9"/>
  <c r="C154" i="9"/>
  <c r="B149" i="9"/>
  <c r="D143" i="9"/>
  <c r="C138" i="9"/>
  <c r="B133" i="9"/>
  <c r="D127" i="9"/>
  <c r="C122" i="9"/>
  <c r="B117" i="9"/>
  <c r="D111" i="9"/>
  <c r="C106" i="9"/>
  <c r="B101" i="9"/>
  <c r="D95" i="9"/>
  <c r="C90" i="9"/>
  <c r="B85" i="9"/>
  <c r="D79" i="9"/>
  <c r="C74" i="9"/>
  <c r="B69" i="9"/>
  <c r="D63" i="9"/>
  <c r="C58" i="9"/>
  <c r="B53" i="9"/>
  <c r="D47" i="9"/>
  <c r="C42" i="9"/>
  <c r="B37" i="9"/>
  <c r="D31" i="9"/>
  <c r="C26" i="9"/>
  <c r="B21" i="9"/>
  <c r="D15" i="9"/>
  <c r="C10" i="9"/>
  <c r="D173" i="8"/>
  <c r="C170" i="8"/>
  <c r="B167" i="8"/>
  <c r="F163" i="8"/>
  <c r="E160" i="8"/>
  <c r="D157" i="8"/>
  <c r="C154" i="8"/>
  <c r="B151" i="8"/>
  <c r="F147" i="8"/>
  <c r="E144" i="8"/>
  <c r="D141" i="8"/>
  <c r="C138" i="8"/>
  <c r="B135" i="8"/>
  <c r="F131" i="8"/>
  <c r="E128" i="8"/>
  <c r="D125" i="8"/>
  <c r="C122" i="8"/>
  <c r="B119" i="8"/>
  <c r="F115" i="8"/>
  <c r="E112" i="8"/>
  <c r="D109" i="8"/>
  <c r="C106" i="8"/>
  <c r="B103" i="8"/>
  <c r="F99" i="8"/>
  <c r="E96" i="8"/>
  <c r="D93" i="8"/>
  <c r="C90" i="8"/>
  <c r="B87" i="8"/>
  <c r="F83" i="8"/>
  <c r="E80" i="8"/>
  <c r="D77" i="8"/>
  <c r="C74" i="8"/>
  <c r="B71" i="8"/>
  <c r="F67" i="8"/>
  <c r="E64" i="8"/>
  <c r="C169" i="18"/>
  <c r="D162" i="14"/>
  <c r="F118" i="13"/>
  <c r="C75" i="12"/>
  <c r="C79" i="11"/>
  <c r="E53" i="11"/>
  <c r="B28" i="11"/>
  <c r="E163" i="10"/>
  <c r="B138" i="10"/>
  <c r="D112" i="10"/>
  <c r="F86" i="10"/>
  <c r="B156" i="17"/>
  <c r="F104" i="17"/>
  <c r="C53" i="17"/>
  <c r="B169" i="16"/>
  <c r="D143" i="16"/>
  <c r="F117" i="16"/>
  <c r="C92" i="16"/>
  <c r="E66" i="16"/>
  <c r="B41" i="16"/>
  <c r="D15" i="16"/>
  <c r="E150" i="15"/>
  <c r="B125" i="15"/>
  <c r="D99" i="15"/>
  <c r="F73" i="15"/>
  <c r="C48" i="15"/>
  <c r="E22" i="15"/>
  <c r="F157" i="14"/>
  <c r="C132" i="14"/>
  <c r="E106" i="14"/>
  <c r="B81" i="14"/>
  <c r="B65" i="14"/>
  <c r="F53" i="14"/>
  <c r="F45" i="14"/>
  <c r="B41" i="14"/>
  <c r="E36" i="14"/>
  <c r="D33" i="14"/>
  <c r="C30" i="14"/>
  <c r="B27" i="14"/>
  <c r="F23" i="14"/>
  <c r="E20" i="14"/>
  <c r="D17" i="14"/>
  <c r="C14" i="14"/>
  <c r="F171" i="13"/>
  <c r="E168" i="13"/>
  <c r="D165" i="13"/>
  <c r="C162" i="13"/>
  <c r="B159" i="13"/>
  <c r="F155" i="13"/>
  <c r="E152" i="13"/>
  <c r="D149" i="13"/>
  <c r="C146" i="13"/>
  <c r="B143" i="13"/>
  <c r="F139" i="13"/>
  <c r="E136" i="13"/>
  <c r="D133" i="13"/>
  <c r="C130" i="13"/>
  <c r="B127" i="13"/>
  <c r="F123" i="13"/>
  <c r="E120" i="13"/>
  <c r="D117" i="13"/>
  <c r="C114" i="13"/>
  <c r="B111" i="13"/>
  <c r="F107" i="13"/>
  <c r="E104" i="13"/>
  <c r="D101" i="13"/>
  <c r="C98" i="13"/>
  <c r="B95" i="13"/>
  <c r="F91" i="13"/>
  <c r="E88" i="13"/>
  <c r="D85" i="13"/>
  <c r="C82" i="13"/>
  <c r="B79" i="13"/>
  <c r="F75" i="13"/>
  <c r="E72" i="13"/>
  <c r="D69" i="13"/>
  <c r="C66" i="13"/>
  <c r="B63" i="13"/>
  <c r="F59" i="13"/>
  <c r="E56" i="13"/>
  <c r="D53" i="13"/>
  <c r="C50" i="13"/>
  <c r="B47" i="13"/>
  <c r="F43" i="13"/>
  <c r="E40" i="13"/>
  <c r="D37" i="13"/>
  <c r="C34" i="13"/>
  <c r="B31" i="13"/>
  <c r="F27" i="13"/>
  <c r="E24" i="13"/>
  <c r="D21" i="13"/>
  <c r="C18" i="13"/>
  <c r="B15" i="13"/>
  <c r="E172" i="12"/>
  <c r="D169" i="12"/>
  <c r="C166" i="12"/>
  <c r="B163" i="12"/>
  <c r="F159" i="12"/>
  <c r="E156" i="12"/>
  <c r="D153" i="12"/>
  <c r="C150" i="12"/>
  <c r="B147" i="12"/>
  <c r="F143" i="12"/>
  <c r="E140" i="12"/>
  <c r="D137" i="12"/>
  <c r="C134" i="12"/>
  <c r="B131" i="12"/>
  <c r="F127" i="12"/>
  <c r="E124" i="12"/>
  <c r="D121" i="12"/>
  <c r="C118" i="12"/>
  <c r="B115" i="12"/>
  <c r="F111" i="12"/>
  <c r="E108" i="12"/>
  <c r="D105" i="12"/>
  <c r="C102" i="12"/>
  <c r="B99" i="12"/>
  <c r="F95" i="12"/>
  <c r="D89" i="12"/>
  <c r="B83" i="12"/>
  <c r="C76" i="12"/>
  <c r="E70" i="12"/>
  <c r="F63" i="12"/>
  <c r="D57" i="12"/>
  <c r="B51" i="12"/>
  <c r="C44" i="12"/>
  <c r="E38" i="12"/>
  <c r="F31" i="12"/>
  <c r="D25" i="12"/>
  <c r="B19" i="12"/>
  <c r="D173" i="11"/>
  <c r="B167" i="11"/>
  <c r="C160" i="11"/>
  <c r="E154" i="11"/>
  <c r="F147" i="11"/>
  <c r="D141" i="11"/>
  <c r="B135" i="11"/>
  <c r="C128" i="11"/>
  <c r="E122" i="11"/>
  <c r="F115" i="11"/>
  <c r="D109" i="11"/>
  <c r="B103" i="11"/>
  <c r="C96" i="11"/>
  <c r="E90" i="11"/>
  <c r="F83" i="11"/>
  <c r="D77" i="11"/>
  <c r="B71" i="11"/>
  <c r="C64" i="11"/>
  <c r="E58" i="11"/>
  <c r="F51" i="11"/>
  <c r="D45" i="11"/>
  <c r="B39" i="11"/>
  <c r="C32" i="11"/>
  <c r="E26" i="11"/>
  <c r="F19" i="11"/>
  <c r="E13" i="11"/>
  <c r="F167" i="10"/>
  <c r="D161" i="10"/>
  <c r="B155" i="10"/>
  <c r="C148" i="10"/>
  <c r="E142" i="10"/>
  <c r="F135" i="10"/>
  <c r="D129" i="10"/>
  <c r="B123" i="10"/>
  <c r="C116" i="10"/>
  <c r="E110" i="10"/>
  <c r="F103" i="10"/>
  <c r="D97" i="10"/>
  <c r="B91" i="10"/>
  <c r="C84" i="10"/>
  <c r="D79" i="10"/>
  <c r="C76" i="10"/>
  <c r="B73" i="10"/>
  <c r="F69" i="10"/>
  <c r="E66" i="10"/>
  <c r="D63" i="10"/>
  <c r="C60" i="10"/>
  <c r="B57" i="10"/>
  <c r="F53" i="10"/>
  <c r="E50" i="10"/>
  <c r="D47" i="10"/>
  <c r="C44" i="10"/>
  <c r="B41" i="10"/>
  <c r="F37" i="10"/>
  <c r="E34" i="10"/>
  <c r="D31" i="10"/>
  <c r="C28" i="10"/>
  <c r="B25" i="10"/>
  <c r="F21" i="10"/>
  <c r="E18" i="10"/>
  <c r="D15" i="10"/>
  <c r="C164" i="9"/>
  <c r="B159" i="9"/>
  <c r="D153" i="9"/>
  <c r="C148" i="9"/>
  <c r="B143" i="9"/>
  <c r="D137" i="9"/>
  <c r="C132" i="9"/>
  <c r="B127" i="9"/>
  <c r="D121" i="9"/>
  <c r="C116" i="9"/>
  <c r="B111" i="9"/>
  <c r="D105" i="9"/>
  <c r="C100" i="9"/>
  <c r="B95" i="9"/>
  <c r="D89" i="9"/>
  <c r="C84" i="9"/>
  <c r="B79" i="9"/>
  <c r="D73" i="9"/>
  <c r="C68" i="9"/>
  <c r="B63" i="9"/>
  <c r="D57" i="9"/>
  <c r="C52" i="9"/>
  <c r="B47" i="9"/>
  <c r="D41" i="9"/>
  <c r="C36" i="9"/>
  <c r="B31" i="9"/>
  <c r="D25" i="9"/>
  <c r="C20" i="9"/>
  <c r="B15" i="9"/>
  <c r="D9" i="9"/>
  <c r="B173" i="8"/>
  <c r="F169" i="8"/>
  <c r="E166" i="8"/>
  <c r="D163" i="8"/>
  <c r="C160" i="8"/>
  <c r="B157" i="8"/>
  <c r="F153" i="8"/>
  <c r="E150" i="8"/>
  <c r="D147" i="8"/>
  <c r="C144" i="8"/>
  <c r="B141" i="8"/>
  <c r="F137" i="8"/>
  <c r="E134" i="8"/>
  <c r="D131" i="8"/>
  <c r="C128" i="8"/>
  <c r="B125" i="8"/>
  <c r="F121" i="8"/>
  <c r="E118" i="8"/>
  <c r="D115" i="8"/>
  <c r="C112" i="8"/>
  <c r="B109" i="8"/>
  <c r="F105" i="8"/>
  <c r="E102" i="8"/>
  <c r="D99" i="8"/>
  <c r="C96" i="8"/>
  <c r="B93" i="8"/>
  <c r="F89" i="8"/>
  <c r="E86" i="8"/>
  <c r="D83" i="8"/>
  <c r="C80" i="8"/>
  <c r="B77" i="8"/>
  <c r="F73" i="8"/>
  <c r="E70" i="8"/>
  <c r="D67" i="8"/>
  <c r="C64" i="8"/>
  <c r="C55" i="17"/>
  <c r="F136" i="14"/>
  <c r="C93" i="13"/>
  <c r="E49" i="12"/>
  <c r="B76" i="11"/>
  <c r="D50" i="11"/>
  <c r="F24" i="11"/>
  <c r="D160" i="10"/>
  <c r="F134" i="10"/>
  <c r="C109" i="10"/>
  <c r="E83" i="10"/>
  <c r="C149" i="17"/>
  <c r="D98" i="17"/>
  <c r="E47" i="17"/>
  <c r="F165" i="16"/>
  <c r="C140" i="16"/>
  <c r="E114" i="16"/>
  <c r="B89" i="16"/>
  <c r="D63" i="16"/>
  <c r="F37" i="16"/>
  <c r="B173" i="15"/>
  <c r="D147" i="15"/>
  <c r="F121" i="15"/>
  <c r="C96" i="15"/>
  <c r="E70" i="15"/>
  <c r="B45" i="15"/>
  <c r="D19" i="15"/>
  <c r="E154" i="14"/>
  <c r="B129" i="14"/>
  <c r="D103" i="14"/>
  <c r="F77" i="14"/>
  <c r="E62" i="14"/>
  <c r="B53" i="14"/>
  <c r="B45" i="14"/>
  <c r="C40" i="14"/>
  <c r="C36" i="14"/>
  <c r="B33" i="14"/>
  <c r="F29" i="14"/>
  <c r="E26" i="14"/>
  <c r="D23" i="14"/>
  <c r="C20" i="14"/>
  <c r="B17" i="14"/>
  <c r="E13" i="14"/>
  <c r="D171" i="13"/>
  <c r="C168" i="13"/>
  <c r="B165" i="13"/>
  <c r="F161" i="13"/>
  <c r="E158" i="13"/>
  <c r="D155" i="13"/>
  <c r="C152" i="13"/>
  <c r="B149" i="13"/>
  <c r="F145" i="13"/>
  <c r="E142" i="13"/>
  <c r="D139" i="13"/>
  <c r="C136" i="13"/>
  <c r="B133" i="13"/>
  <c r="F129" i="13"/>
  <c r="E126" i="13"/>
  <c r="D123" i="13"/>
  <c r="C120" i="13"/>
  <c r="B117" i="13"/>
  <c r="F113" i="13"/>
  <c r="E110" i="13"/>
  <c r="D107" i="13"/>
  <c r="C104" i="13"/>
  <c r="B101" i="13"/>
  <c r="F97" i="13"/>
  <c r="E94" i="13"/>
  <c r="D91" i="13"/>
  <c r="C88" i="13"/>
  <c r="B85" i="13"/>
  <c r="F81" i="13"/>
  <c r="E78" i="13"/>
  <c r="D75" i="13"/>
  <c r="C72" i="13"/>
  <c r="B69" i="13"/>
  <c r="F65" i="13"/>
  <c r="E62" i="13"/>
  <c r="D59" i="13"/>
  <c r="C56" i="13"/>
  <c r="B53" i="13"/>
  <c r="F49" i="13"/>
  <c r="E46" i="13"/>
  <c r="D43" i="13"/>
  <c r="C40" i="13"/>
  <c r="B37" i="13"/>
  <c r="F33" i="13"/>
  <c r="E30" i="13"/>
  <c r="D27" i="13"/>
  <c r="C24" i="13"/>
  <c r="B21" i="13"/>
  <c r="F17" i="13"/>
  <c r="E14" i="13"/>
  <c r="C172" i="12"/>
  <c r="B169" i="12"/>
  <c r="F165" i="12"/>
  <c r="E162" i="12"/>
  <c r="D159" i="12"/>
  <c r="C156" i="12"/>
  <c r="B153" i="12"/>
  <c r="F149" i="12"/>
  <c r="E146" i="12"/>
  <c r="D143" i="12"/>
  <c r="C140" i="12"/>
  <c r="B137" i="12"/>
  <c r="F133" i="12"/>
  <c r="E130" i="12"/>
  <c r="D127" i="12"/>
  <c r="C124" i="12"/>
  <c r="B121" i="12"/>
  <c r="F117" i="12"/>
  <c r="E114" i="12"/>
  <c r="D111" i="12"/>
  <c r="C108" i="12"/>
  <c r="B105" i="12"/>
  <c r="F101" i="12"/>
  <c r="E98" i="12"/>
  <c r="B95" i="12"/>
  <c r="C88" i="12"/>
  <c r="E82" i="12"/>
  <c r="F75" i="12"/>
  <c r="D69" i="12"/>
  <c r="B63" i="12"/>
  <c r="C56" i="12"/>
  <c r="E50" i="12"/>
  <c r="F43" i="12"/>
  <c r="D37" i="12"/>
  <c r="B31" i="12"/>
  <c r="C24" i="12"/>
  <c r="E18" i="12"/>
  <c r="C172" i="11"/>
  <c r="E166" i="11"/>
  <c r="F159" i="11"/>
  <c r="D153" i="11"/>
  <c r="B147" i="11"/>
  <c r="C140" i="11"/>
  <c r="E134" i="11"/>
  <c r="F127" i="11"/>
  <c r="D121" i="11"/>
  <c r="B115" i="11"/>
  <c r="C108" i="11"/>
  <c r="E102" i="11"/>
  <c r="F95" i="11"/>
  <c r="D89" i="11"/>
  <c r="B83" i="11"/>
  <c r="C76" i="11"/>
  <c r="E70" i="11"/>
  <c r="F63" i="11"/>
  <c r="D57" i="11"/>
  <c r="B51" i="11"/>
  <c r="C44" i="11"/>
  <c r="E38" i="11"/>
  <c r="F31" i="11"/>
  <c r="D25" i="11"/>
  <c r="B19" i="11"/>
  <c r="D173" i="10"/>
  <c r="B167" i="10"/>
  <c r="C160" i="10"/>
  <c r="E154" i="10"/>
  <c r="F147" i="10"/>
  <c r="D141" i="10"/>
  <c r="B135" i="10"/>
  <c r="C128" i="10"/>
  <c r="E122" i="10"/>
  <c r="F115" i="10"/>
  <c r="D109" i="10"/>
  <c r="B103" i="10"/>
  <c r="C96" i="10"/>
  <c r="E90" i="10"/>
  <c r="F83" i="10"/>
  <c r="B79" i="10"/>
  <c r="F75" i="10"/>
  <c r="E72" i="10"/>
  <c r="D69" i="10"/>
  <c r="C66" i="10"/>
  <c r="B63" i="10"/>
  <c r="F59" i="10"/>
  <c r="E56" i="10"/>
  <c r="D53" i="10"/>
  <c r="C50" i="10"/>
  <c r="B47" i="10"/>
  <c r="F43" i="10"/>
  <c r="E40" i="10"/>
  <c r="D37" i="10"/>
  <c r="C34" i="10"/>
  <c r="B31" i="10"/>
  <c r="F27" i="10"/>
  <c r="E24" i="10"/>
  <c r="D21" i="10"/>
  <c r="C18" i="10"/>
  <c r="B15" i="10"/>
  <c r="D163" i="9"/>
  <c r="C158" i="9"/>
  <c r="B153" i="9"/>
  <c r="D147" i="9"/>
  <c r="C142" i="9"/>
  <c r="B137" i="9"/>
  <c r="D131" i="9"/>
  <c r="C126" i="9"/>
  <c r="B121" i="9"/>
  <c r="D115" i="9"/>
  <c r="C110" i="9"/>
  <c r="B105" i="9"/>
  <c r="D99" i="9"/>
  <c r="C94" i="9"/>
  <c r="B89" i="9"/>
  <c r="D83" i="9"/>
  <c r="C78" i="9"/>
  <c r="B73" i="9"/>
  <c r="D67" i="9"/>
  <c r="C62" i="9"/>
  <c r="B57" i="9"/>
  <c r="D51" i="9"/>
  <c r="C46" i="9"/>
  <c r="B41" i="9"/>
  <c r="D35" i="9"/>
  <c r="C30" i="9"/>
  <c r="B25" i="9"/>
  <c r="D19" i="9"/>
  <c r="C14" i="9"/>
  <c r="B9" i="9"/>
  <c r="E172" i="8"/>
  <c r="D169" i="8"/>
  <c r="C166" i="8"/>
  <c r="B163" i="8"/>
  <c r="F159" i="8"/>
  <c r="E156" i="8"/>
  <c r="D153" i="8"/>
  <c r="C150" i="8"/>
  <c r="B147" i="8"/>
  <c r="F143" i="8"/>
  <c r="E140" i="8"/>
  <c r="D137" i="8"/>
  <c r="C134" i="8"/>
  <c r="B131" i="8"/>
  <c r="F127" i="8"/>
  <c r="E124" i="8"/>
  <c r="D121" i="8"/>
  <c r="C118" i="8"/>
  <c r="B115" i="8"/>
  <c r="F111" i="8"/>
  <c r="E108" i="8"/>
  <c r="D105" i="8"/>
  <c r="C102" i="8"/>
  <c r="B99" i="8"/>
  <c r="F95" i="8"/>
  <c r="E92" i="8"/>
  <c r="D89" i="8"/>
  <c r="C86" i="8"/>
  <c r="B83" i="8"/>
  <c r="F79" i="8"/>
  <c r="E76" i="8"/>
  <c r="D73" i="8"/>
  <c r="C70" i="8"/>
  <c r="B67" i="8"/>
  <c r="F63" i="8"/>
  <c r="F154" i="15"/>
  <c r="C111" i="14"/>
  <c r="E67" i="13"/>
  <c r="B24" i="12"/>
  <c r="F72" i="11"/>
  <c r="C47" i="11"/>
  <c r="E21" i="11"/>
  <c r="C157" i="10"/>
  <c r="E131" i="10"/>
  <c r="B106" i="10"/>
  <c r="F32" i="18"/>
  <c r="E143" i="17"/>
  <c r="B92" i="17"/>
  <c r="F40" i="17"/>
  <c r="E162" i="16"/>
  <c r="B137" i="16"/>
  <c r="D111" i="16"/>
  <c r="F85" i="16"/>
  <c r="C60" i="16"/>
  <c r="E34" i="16"/>
  <c r="F169" i="15"/>
  <c r="C144" i="15"/>
  <c r="E118" i="15"/>
  <c r="B93" i="15"/>
  <c r="D67" i="15"/>
  <c r="F41" i="15"/>
  <c r="C16" i="15"/>
  <c r="D151" i="14"/>
  <c r="F125" i="14"/>
  <c r="C100" i="14"/>
  <c r="E74" i="14"/>
  <c r="F61" i="14"/>
  <c r="C52" i="14"/>
  <c r="E44" i="14"/>
  <c r="D39" i="14"/>
  <c r="F35" i="14"/>
  <c r="E32" i="14"/>
  <c r="D29" i="14"/>
  <c r="C26" i="14"/>
  <c r="B23" i="14"/>
  <c r="F19" i="14"/>
  <c r="E16" i="14"/>
  <c r="C13" i="14"/>
  <c r="B171" i="13"/>
  <c r="F167" i="13"/>
  <c r="E164" i="13"/>
  <c r="D161" i="13"/>
  <c r="C158" i="13"/>
  <c r="B155" i="13"/>
  <c r="F151" i="13"/>
  <c r="E148" i="13"/>
  <c r="D145" i="13"/>
  <c r="C142" i="13"/>
  <c r="B139" i="13"/>
  <c r="F135" i="13"/>
  <c r="E132" i="13"/>
  <c r="D129" i="13"/>
  <c r="C126" i="13"/>
  <c r="B123" i="13"/>
  <c r="F119" i="13"/>
  <c r="E116" i="13"/>
  <c r="D113" i="13"/>
  <c r="C110" i="13"/>
  <c r="B107" i="13"/>
  <c r="F103" i="13"/>
  <c r="E100" i="13"/>
  <c r="D97" i="13"/>
  <c r="C94" i="13"/>
  <c r="B91" i="13"/>
  <c r="F87" i="13"/>
  <c r="E84" i="13"/>
  <c r="D81" i="13"/>
  <c r="C78" i="13"/>
  <c r="B75" i="13"/>
  <c r="F71" i="13"/>
  <c r="E68" i="13"/>
  <c r="D65" i="13"/>
  <c r="C62" i="13"/>
  <c r="B59" i="13"/>
  <c r="F55" i="13"/>
  <c r="E52" i="13"/>
  <c r="D49" i="13"/>
  <c r="C46" i="13"/>
  <c r="B43" i="13"/>
  <c r="F39" i="13"/>
  <c r="E36" i="13"/>
  <c r="D33" i="13"/>
  <c r="C30" i="13"/>
  <c r="B27" i="13"/>
  <c r="F23" i="13"/>
  <c r="E20" i="13"/>
  <c r="D17" i="13"/>
  <c r="C14" i="13"/>
  <c r="F171" i="12"/>
  <c r="E168" i="12"/>
  <c r="D165" i="12"/>
  <c r="C162" i="12"/>
  <c r="B159" i="12"/>
  <c r="F155" i="12"/>
  <c r="E152" i="12"/>
  <c r="D149" i="12"/>
  <c r="C146" i="12"/>
  <c r="B143" i="12"/>
  <c r="F139" i="12"/>
  <c r="E136" i="12"/>
  <c r="D133" i="12"/>
  <c r="C130" i="12"/>
  <c r="B127" i="12"/>
  <c r="F123" i="12"/>
  <c r="E120" i="12"/>
  <c r="D117" i="12"/>
  <c r="C114" i="12"/>
  <c r="B111" i="12"/>
  <c r="F107" i="12"/>
  <c r="E104" i="12"/>
  <c r="D101" i="12"/>
  <c r="C98" i="12"/>
  <c r="E94" i="12"/>
  <c r="F87" i="12"/>
  <c r="D81" i="12"/>
  <c r="B75" i="12"/>
  <c r="C68" i="12"/>
  <c r="E62" i="12"/>
  <c r="F55" i="12"/>
  <c r="D49" i="12"/>
  <c r="B43" i="12"/>
  <c r="C36" i="12"/>
  <c r="E30" i="12"/>
  <c r="F23" i="12"/>
  <c r="D17" i="12"/>
  <c r="F171" i="11"/>
  <c r="D165" i="11"/>
  <c r="B159" i="11"/>
  <c r="C152" i="11"/>
  <c r="E146" i="11"/>
  <c r="F139" i="11"/>
  <c r="D133" i="11"/>
  <c r="B127" i="11"/>
  <c r="C120" i="11"/>
  <c r="E114" i="11"/>
  <c r="F107" i="11"/>
  <c r="D101" i="11"/>
  <c r="B95" i="11"/>
  <c r="C88" i="11"/>
  <c r="E82" i="11"/>
  <c r="F75" i="11"/>
  <c r="D69" i="11"/>
  <c r="B63" i="11"/>
  <c r="C56" i="11"/>
  <c r="E50" i="11"/>
  <c r="F43" i="11"/>
  <c r="D37" i="11"/>
  <c r="B31" i="11"/>
  <c r="C24" i="11"/>
  <c r="E18" i="11"/>
  <c r="C172" i="10"/>
  <c r="E166" i="10"/>
  <c r="F159" i="10"/>
  <c r="D153" i="10"/>
  <c r="B147" i="10"/>
  <c r="C140" i="10"/>
  <c r="E134" i="10"/>
  <c r="F127" i="10"/>
  <c r="D121" i="10"/>
  <c r="B115" i="10"/>
  <c r="C108" i="10"/>
  <c r="E102" i="10"/>
  <c r="F95" i="10"/>
  <c r="D89" i="10"/>
  <c r="B83" i="10"/>
  <c r="E78" i="10"/>
  <c r="D75" i="10"/>
  <c r="C72" i="10"/>
  <c r="B69" i="10"/>
  <c r="F65" i="10"/>
  <c r="E62" i="10"/>
  <c r="D59" i="10"/>
  <c r="C56" i="10"/>
  <c r="B53" i="10"/>
  <c r="F49" i="10"/>
  <c r="E46" i="10"/>
  <c r="D43" i="10"/>
  <c r="C40" i="10"/>
  <c r="B37" i="10"/>
  <c r="F33" i="10"/>
  <c r="E30" i="10"/>
  <c r="D27" i="10"/>
  <c r="C24" i="10"/>
  <c r="B21" i="10"/>
  <c r="F17" i="10"/>
  <c r="E14" i="10"/>
  <c r="B163" i="9"/>
  <c r="D157" i="9"/>
  <c r="C152" i="9"/>
  <c r="B147" i="9"/>
  <c r="D141" i="9"/>
  <c r="C136" i="9"/>
  <c r="B131" i="9"/>
  <c r="D125" i="9"/>
  <c r="C120" i="9"/>
  <c r="B115" i="9"/>
  <c r="D109" i="9"/>
  <c r="C104" i="9"/>
  <c r="B99" i="9"/>
  <c r="D93" i="9"/>
  <c r="C88" i="9"/>
  <c r="B83" i="9"/>
  <c r="D77" i="9"/>
  <c r="C72" i="9"/>
  <c r="B67" i="9"/>
  <c r="D61" i="9"/>
  <c r="C56" i="9"/>
  <c r="B51" i="9"/>
  <c r="D45" i="9"/>
  <c r="C40" i="9"/>
  <c r="B35" i="9"/>
  <c r="D29" i="9"/>
  <c r="C24" i="9"/>
  <c r="B19" i="9"/>
  <c r="D13" i="9"/>
  <c r="C8" i="9"/>
  <c r="C172" i="8"/>
  <c r="B169" i="8"/>
  <c r="F165" i="8"/>
  <c r="E162" i="8"/>
  <c r="D159" i="8"/>
  <c r="C156" i="8"/>
  <c r="B153" i="8"/>
  <c r="F149" i="8"/>
  <c r="E146" i="8"/>
  <c r="D143" i="8"/>
  <c r="C140" i="8"/>
  <c r="B137" i="8"/>
  <c r="F133" i="8"/>
  <c r="E130" i="8"/>
  <c r="D127" i="8"/>
  <c r="C124" i="8"/>
  <c r="B121" i="8"/>
  <c r="F117" i="8"/>
  <c r="E114" i="8"/>
  <c r="D111" i="8"/>
  <c r="C108" i="8"/>
  <c r="B105" i="8"/>
  <c r="F101" i="8"/>
  <c r="E98" i="8"/>
  <c r="D95" i="8"/>
  <c r="C92" i="8"/>
  <c r="B89" i="8"/>
  <c r="F85" i="8"/>
  <c r="E82" i="8"/>
  <c r="D79" i="8"/>
  <c r="C76" i="8"/>
  <c r="B73" i="8"/>
  <c r="F69" i="8"/>
  <c r="E66" i="8"/>
  <c r="C129" i="15"/>
  <c r="E85" i="14"/>
  <c r="B42" i="13"/>
  <c r="E159" i="11"/>
  <c r="E69" i="11"/>
  <c r="B44" i="11"/>
  <c r="D18" i="11"/>
  <c r="B154" i="10"/>
  <c r="D128" i="10"/>
  <c r="F102" i="10"/>
  <c r="D26" i="18"/>
  <c r="F136" i="17"/>
  <c r="C85" i="17"/>
  <c r="D34" i="17"/>
  <c r="D159" i="16"/>
  <c r="F133" i="16"/>
  <c r="C108" i="16"/>
  <c r="E82" i="16"/>
  <c r="B57" i="16"/>
  <c r="D31" i="16"/>
  <c r="E166" i="15"/>
  <c r="B141" i="15"/>
  <c r="D115" i="15"/>
  <c r="F89" i="15"/>
  <c r="C64" i="15"/>
  <c r="E38" i="15"/>
  <c r="F173" i="14"/>
  <c r="C148" i="14"/>
  <c r="E122" i="14"/>
  <c r="B97" i="14"/>
  <c r="C72" i="14"/>
  <c r="D59" i="14"/>
  <c r="E50" i="14"/>
  <c r="C44" i="14"/>
  <c r="E38" i="14"/>
  <c r="D35" i="14"/>
  <c r="C32" i="14"/>
  <c r="B29" i="14"/>
  <c r="F25" i="14"/>
  <c r="E22" i="14"/>
  <c r="D19" i="14"/>
  <c r="C16" i="14"/>
  <c r="F173" i="13"/>
  <c r="E170" i="13"/>
  <c r="D167" i="13"/>
  <c r="C164" i="13"/>
  <c r="B161" i="13"/>
  <c r="F157" i="13"/>
  <c r="E154" i="13"/>
  <c r="D151" i="13"/>
  <c r="C148" i="13"/>
  <c r="B145" i="13"/>
  <c r="F141" i="13"/>
  <c r="E138" i="13"/>
  <c r="D135" i="13"/>
  <c r="C132" i="13"/>
  <c r="B129" i="13"/>
  <c r="F125" i="13"/>
  <c r="E122" i="13"/>
  <c r="D119" i="13"/>
  <c r="C116" i="13"/>
  <c r="B113" i="13"/>
  <c r="F109" i="13"/>
  <c r="E106" i="13"/>
  <c r="D103" i="13"/>
  <c r="C100" i="13"/>
  <c r="B97" i="13"/>
  <c r="F93" i="13"/>
  <c r="E90" i="13"/>
  <c r="D87" i="13"/>
  <c r="C84" i="13"/>
  <c r="B81" i="13"/>
  <c r="F77" i="13"/>
  <c r="E74" i="13"/>
  <c r="D71" i="13"/>
  <c r="C68" i="13"/>
  <c r="B65" i="13"/>
  <c r="F61" i="13"/>
  <c r="E58" i="13"/>
  <c r="D55" i="13"/>
  <c r="C52" i="13"/>
  <c r="B49" i="13"/>
  <c r="F45" i="13"/>
  <c r="E42" i="13"/>
  <c r="D39" i="13"/>
  <c r="C36" i="13"/>
  <c r="B33" i="13"/>
  <c r="F29" i="13"/>
  <c r="E26" i="13"/>
  <c r="D23" i="13"/>
  <c r="C20" i="13"/>
  <c r="B17" i="13"/>
  <c r="E13" i="13"/>
  <c r="D171" i="12"/>
  <c r="C168" i="12"/>
  <c r="B165" i="12"/>
  <c r="F161" i="12"/>
  <c r="E158" i="12"/>
  <c r="D155" i="12"/>
  <c r="C152" i="12"/>
  <c r="B149" i="12"/>
  <c r="F145" i="12"/>
  <c r="E142" i="12"/>
  <c r="D139" i="12"/>
  <c r="C136" i="12"/>
  <c r="B133" i="12"/>
  <c r="F129" i="12"/>
  <c r="E126" i="12"/>
  <c r="D123" i="12"/>
  <c r="C120" i="12"/>
  <c r="B117" i="12"/>
  <c r="F113" i="12"/>
  <c r="E110" i="12"/>
  <c r="D107" i="12"/>
  <c r="C104" i="12"/>
  <c r="B101" i="12"/>
  <c r="F97" i="12"/>
  <c r="D93" i="12"/>
  <c r="B87" i="12"/>
  <c r="C80" i="12"/>
  <c r="E74" i="12"/>
  <c r="F67" i="12"/>
  <c r="D61" i="12"/>
  <c r="B55" i="12"/>
  <c r="C48" i="12"/>
  <c r="E42" i="12"/>
  <c r="F35" i="12"/>
  <c r="D29" i="12"/>
  <c r="B23" i="12"/>
  <c r="C16" i="12"/>
  <c r="B171" i="11"/>
  <c r="C164" i="11"/>
  <c r="E158" i="11"/>
  <c r="F151" i="11"/>
  <c r="D145" i="11"/>
  <c r="B139" i="11"/>
  <c r="C132" i="11"/>
  <c r="E126" i="11"/>
  <c r="F119" i="11"/>
  <c r="D113" i="11"/>
  <c r="B107" i="11"/>
  <c r="C100" i="11"/>
  <c r="E94" i="11"/>
  <c r="F87" i="11"/>
  <c r="D81" i="11"/>
  <c r="B75" i="11"/>
  <c r="C68" i="11"/>
  <c r="E62" i="11"/>
  <c r="F55" i="11"/>
  <c r="D49" i="11"/>
  <c r="B43" i="11"/>
  <c r="C36" i="11"/>
  <c r="E30" i="11"/>
  <c r="F23" i="11"/>
  <c r="D17" i="11"/>
  <c r="F171" i="10"/>
  <c r="D165" i="10"/>
  <c r="B159" i="10"/>
  <c r="C152" i="10"/>
  <c r="E146" i="10"/>
  <c r="F139" i="10"/>
  <c r="D133" i="10"/>
  <c r="B127" i="10"/>
  <c r="C120" i="10"/>
  <c r="E114" i="10"/>
  <c r="F107" i="10"/>
  <c r="D101" i="10"/>
  <c r="B95" i="10"/>
  <c r="C88" i="10"/>
  <c r="E82" i="10"/>
  <c r="C78" i="10"/>
  <c r="B75" i="10"/>
  <c r="F71" i="10"/>
  <c r="E68" i="10"/>
  <c r="D65" i="10"/>
  <c r="C62" i="10"/>
  <c r="B59" i="10"/>
  <c r="F55" i="10"/>
  <c r="E52" i="10"/>
  <c r="D49" i="10"/>
  <c r="C46" i="10"/>
  <c r="B43" i="10"/>
  <c r="F39" i="10"/>
  <c r="E36" i="10"/>
  <c r="D33" i="10"/>
  <c r="C30" i="10"/>
  <c r="B27" i="10"/>
  <c r="F23" i="10"/>
  <c r="E20" i="10"/>
  <c r="D17" i="10"/>
  <c r="C14" i="10"/>
  <c r="C162" i="9"/>
  <c r="B157" i="9"/>
  <c r="D151" i="9"/>
  <c r="C146" i="9"/>
  <c r="B141" i="9"/>
  <c r="D135" i="9"/>
  <c r="C130" i="9"/>
  <c r="B125" i="9"/>
  <c r="D119" i="9"/>
  <c r="C114" i="9"/>
  <c r="B109" i="9"/>
  <c r="D103" i="9"/>
  <c r="C98" i="9"/>
  <c r="B93" i="9"/>
  <c r="D87" i="9"/>
  <c r="C82" i="9"/>
  <c r="B77" i="9"/>
  <c r="D71" i="9"/>
  <c r="C66" i="9"/>
  <c r="B61" i="9"/>
  <c r="D55" i="9"/>
  <c r="C50" i="9"/>
  <c r="B45" i="9"/>
  <c r="D39" i="9"/>
  <c r="C34" i="9"/>
  <c r="B29" i="9"/>
  <c r="D23" i="9"/>
  <c r="C18" i="9"/>
  <c r="B13" i="9"/>
  <c r="D7" i="9"/>
  <c r="F171" i="8"/>
  <c r="E168" i="8"/>
  <c r="D165" i="8"/>
  <c r="C162" i="8"/>
  <c r="B159" i="8"/>
  <c r="F155" i="8"/>
  <c r="E152" i="8"/>
  <c r="D149" i="8"/>
  <c r="C146" i="8"/>
  <c r="B143" i="8"/>
  <c r="F139" i="8"/>
  <c r="E136" i="8"/>
  <c r="D133" i="8"/>
  <c r="C130" i="8"/>
  <c r="B127" i="8"/>
  <c r="F123" i="8"/>
  <c r="E120" i="8"/>
  <c r="D117" i="8"/>
  <c r="C114" i="8"/>
  <c r="B111" i="8"/>
  <c r="F107" i="8"/>
  <c r="E104" i="8"/>
  <c r="D101" i="8"/>
  <c r="C98" i="8"/>
  <c r="B95" i="8"/>
  <c r="F91" i="8"/>
  <c r="E88" i="8"/>
  <c r="D85" i="8"/>
  <c r="C82" i="8"/>
  <c r="B79" i="8"/>
  <c r="F75" i="8"/>
  <c r="E72" i="8"/>
  <c r="D69" i="8"/>
  <c r="C66" i="8"/>
  <c r="E103" i="15"/>
  <c r="B60" i="14"/>
  <c r="D16" i="13"/>
  <c r="B134" i="11"/>
  <c r="D66" i="11"/>
  <c r="F40" i="11"/>
  <c r="C15" i="11"/>
  <c r="F150" i="10"/>
  <c r="C125" i="10"/>
  <c r="E99" i="10"/>
  <c r="B20" i="18"/>
  <c r="D130" i="17"/>
  <c r="E79" i="17"/>
  <c r="B28" i="17"/>
  <c r="C156" i="16"/>
  <c r="E130" i="16"/>
  <c r="B105" i="16"/>
  <c r="D79" i="16"/>
  <c r="F53" i="16"/>
  <c r="C28" i="16"/>
  <c r="D163" i="15"/>
  <c r="F137" i="15"/>
  <c r="C112" i="15"/>
  <c r="E86" i="15"/>
  <c r="B61" i="15"/>
  <c r="D35" i="15"/>
  <c r="E170" i="14"/>
  <c r="B145" i="14"/>
  <c r="D119" i="14"/>
  <c r="F93" i="14"/>
  <c r="D71" i="14"/>
  <c r="E58" i="14"/>
  <c r="F49" i="14"/>
  <c r="D43" i="14"/>
  <c r="C38" i="14"/>
  <c r="B35" i="14"/>
  <c r="F31" i="14"/>
  <c r="E28" i="14"/>
  <c r="D25" i="14"/>
  <c r="C22" i="14"/>
  <c r="B19" i="14"/>
  <c r="F15" i="14"/>
  <c r="D173" i="13"/>
  <c r="C170" i="13"/>
  <c r="B167" i="13"/>
  <c r="F163" i="13"/>
  <c r="E160" i="13"/>
  <c r="D157" i="13"/>
  <c r="C154" i="13"/>
  <c r="B151" i="13"/>
  <c r="F147" i="13"/>
  <c r="E144" i="13"/>
  <c r="D141" i="13"/>
  <c r="C138" i="13"/>
  <c r="B135" i="13"/>
  <c r="F131" i="13"/>
  <c r="E128" i="13"/>
  <c r="D125" i="13"/>
  <c r="C122" i="13"/>
  <c r="B119" i="13"/>
  <c r="F115" i="13"/>
  <c r="E112" i="13"/>
  <c r="D109" i="13"/>
  <c r="C106" i="13"/>
  <c r="B103" i="13"/>
  <c r="F99" i="13"/>
  <c r="E96" i="13"/>
  <c r="D93" i="13"/>
  <c r="C90" i="13"/>
  <c r="B87" i="13"/>
  <c r="F83" i="13"/>
  <c r="E80" i="13"/>
  <c r="D77" i="13"/>
  <c r="C74" i="13"/>
  <c r="B71" i="13"/>
  <c r="F67" i="13"/>
  <c r="E64" i="13"/>
  <c r="D61" i="13"/>
  <c r="C58" i="13"/>
  <c r="B55" i="13"/>
  <c r="F51" i="13"/>
  <c r="E48" i="13"/>
  <c r="D45" i="13"/>
  <c r="C42" i="13"/>
  <c r="B39" i="13"/>
  <c r="F35" i="13"/>
  <c r="E32" i="13"/>
  <c r="D29" i="13"/>
  <c r="C26" i="13"/>
  <c r="B23" i="13"/>
  <c r="F19" i="13"/>
  <c r="E16" i="13"/>
  <c r="C13" i="13"/>
  <c r="B171" i="12"/>
  <c r="F167" i="12"/>
  <c r="E164" i="12"/>
  <c r="D161" i="12"/>
  <c r="C158" i="12"/>
  <c r="B155" i="12"/>
  <c r="F151" i="12"/>
  <c r="E148" i="12"/>
  <c r="D145" i="12"/>
  <c r="C142" i="12"/>
  <c r="B139" i="12"/>
  <c r="F135" i="12"/>
  <c r="E132" i="12"/>
  <c r="D129" i="12"/>
  <c r="C126" i="12"/>
  <c r="B123" i="12"/>
  <c r="F119" i="12"/>
  <c r="E116" i="12"/>
  <c r="D113" i="12"/>
  <c r="C110" i="12"/>
  <c r="B107" i="12"/>
  <c r="F103" i="12"/>
  <c r="E100" i="12"/>
  <c r="D97" i="12"/>
  <c r="C92" i="12"/>
  <c r="E86" i="12"/>
  <c r="F79" i="12"/>
  <c r="D73" i="12"/>
  <c r="B67" i="12"/>
  <c r="C60" i="12"/>
  <c r="E54" i="12"/>
  <c r="F47" i="12"/>
  <c r="D41" i="12"/>
  <c r="B35" i="12"/>
  <c r="C28" i="12"/>
  <c r="E22" i="12"/>
  <c r="F15" i="12"/>
  <c r="E170" i="11"/>
  <c r="F163" i="11"/>
  <c r="D157" i="11"/>
  <c r="B151" i="11"/>
  <c r="C144" i="11"/>
  <c r="E138" i="11"/>
  <c r="F131" i="11"/>
  <c r="D125" i="11"/>
  <c r="B119" i="11"/>
  <c r="C112" i="11"/>
  <c r="E106" i="11"/>
  <c r="F99" i="11"/>
  <c r="D93" i="11"/>
  <c r="B87" i="11"/>
  <c r="C80" i="11"/>
  <c r="E74" i="11"/>
  <c r="F67" i="11"/>
  <c r="D61" i="11"/>
  <c r="B55" i="11"/>
  <c r="C48" i="11"/>
  <c r="E42" i="11"/>
  <c r="F35" i="11"/>
  <c r="D29" i="11"/>
  <c r="B23" i="11"/>
  <c r="C16" i="11"/>
  <c r="B171" i="10"/>
  <c r="C164" i="10"/>
  <c r="E158" i="10"/>
  <c r="F151" i="10"/>
  <c r="D145" i="10"/>
  <c r="B139" i="10"/>
  <c r="C132" i="10"/>
  <c r="E126" i="10"/>
  <c r="F119" i="10"/>
  <c r="D113" i="10"/>
  <c r="B107" i="10"/>
  <c r="C100" i="10"/>
  <c r="E94" i="10"/>
  <c r="F87" i="10"/>
  <c r="D81" i="10"/>
  <c r="F77" i="10"/>
  <c r="E74" i="10"/>
  <c r="D71" i="10"/>
  <c r="C68" i="10"/>
  <c r="B65" i="10"/>
  <c r="F61" i="10"/>
  <c r="E58" i="10"/>
  <c r="D55" i="10"/>
  <c r="C52" i="10"/>
  <c r="B49" i="10"/>
  <c r="F45" i="10"/>
  <c r="E42" i="10"/>
  <c r="D39" i="10"/>
  <c r="C36" i="10"/>
  <c r="B33" i="10"/>
  <c r="F29" i="10"/>
  <c r="E26" i="10"/>
  <c r="D23" i="10"/>
  <c r="C20" i="10"/>
  <c r="B17" i="10"/>
  <c r="E13" i="10"/>
  <c r="D161" i="9"/>
  <c r="C156" i="9"/>
  <c r="B151" i="9"/>
  <c r="D145" i="9"/>
  <c r="C140" i="9"/>
  <c r="B135" i="9"/>
  <c r="D129" i="9"/>
  <c r="C124" i="9"/>
  <c r="B119" i="9"/>
  <c r="D113" i="9"/>
  <c r="C108" i="9"/>
  <c r="B103" i="9"/>
  <c r="D97" i="9"/>
  <c r="C92" i="9"/>
  <c r="B87" i="9"/>
  <c r="D81" i="9"/>
  <c r="C76" i="9"/>
  <c r="B71" i="9"/>
  <c r="D65" i="9"/>
  <c r="C60" i="9"/>
  <c r="B55" i="9"/>
  <c r="D49" i="9"/>
  <c r="C44" i="9"/>
  <c r="B39" i="9"/>
  <c r="D33" i="9"/>
  <c r="C28" i="9"/>
  <c r="B23" i="9"/>
  <c r="D17" i="9"/>
  <c r="C12" i="9"/>
  <c r="B7" i="9"/>
  <c r="D171" i="8"/>
  <c r="C168" i="8"/>
  <c r="B165" i="8"/>
  <c r="F161" i="8"/>
  <c r="E158" i="8"/>
  <c r="D155" i="8"/>
  <c r="C152" i="8"/>
  <c r="B149" i="8"/>
  <c r="F145" i="8"/>
  <c r="E142" i="8"/>
  <c r="D139" i="8"/>
  <c r="C136" i="8"/>
  <c r="B133" i="8"/>
  <c r="F129" i="8"/>
  <c r="E126" i="8"/>
  <c r="D123" i="8"/>
  <c r="C120" i="8"/>
  <c r="B117" i="8"/>
  <c r="F113" i="8"/>
  <c r="E110" i="8"/>
  <c r="D107" i="8"/>
  <c r="C104" i="8"/>
  <c r="B101" i="8"/>
  <c r="F97" i="8"/>
  <c r="E94" i="8"/>
  <c r="D91" i="8"/>
  <c r="C88" i="8"/>
  <c r="B85" i="8"/>
  <c r="F81" i="8"/>
  <c r="E78" i="8"/>
  <c r="D75" i="8"/>
  <c r="C72" i="8"/>
  <c r="B69" i="8"/>
  <c r="F65" i="8"/>
  <c r="B78" i="15"/>
  <c r="D34" i="14"/>
  <c r="B152" i="12"/>
  <c r="D108" i="11"/>
  <c r="C63" i="11"/>
  <c r="E37" i="11"/>
  <c r="C173" i="10"/>
  <c r="E147" i="10"/>
  <c r="B122" i="10"/>
  <c r="D96" i="10"/>
  <c r="F13" i="18"/>
  <c r="B124" i="17"/>
  <c r="F72" i="17"/>
  <c r="C21" i="17"/>
  <c r="B153" i="16"/>
  <c r="D127" i="16"/>
  <c r="F101" i="16"/>
  <c r="C76" i="16"/>
  <c r="E50" i="16"/>
  <c r="B25" i="16"/>
  <c r="C160" i="15"/>
  <c r="E134" i="15"/>
  <c r="B109" i="15"/>
  <c r="D83" i="15"/>
  <c r="F57" i="15"/>
  <c r="C32" i="15"/>
  <c r="D167" i="14"/>
  <c r="F141" i="14"/>
  <c r="C116" i="14"/>
  <c r="E90" i="14"/>
  <c r="B69" i="14"/>
  <c r="B57" i="14"/>
  <c r="B49" i="14"/>
  <c r="E42" i="14"/>
  <c r="F37" i="14"/>
  <c r="E34" i="14"/>
  <c r="D31" i="14"/>
  <c r="C28" i="14"/>
  <c r="B25" i="14"/>
  <c r="F21" i="14"/>
  <c r="E18" i="14"/>
  <c r="D15" i="14"/>
  <c r="B173" i="13"/>
  <c r="F169" i="13"/>
  <c r="E166" i="13"/>
  <c r="D163" i="13"/>
  <c r="C160" i="13"/>
  <c r="B157" i="13"/>
  <c r="F153" i="13"/>
  <c r="E150" i="13"/>
  <c r="D147" i="13"/>
  <c r="C144" i="13"/>
  <c r="B141" i="13"/>
  <c r="F137" i="13"/>
  <c r="E134" i="13"/>
  <c r="D131" i="13"/>
  <c r="C128" i="13"/>
  <c r="B125" i="13"/>
  <c r="F121" i="13"/>
  <c r="E118" i="13"/>
  <c r="D115" i="13"/>
  <c r="C112" i="13"/>
  <c r="B109" i="13"/>
  <c r="F105" i="13"/>
  <c r="E102" i="13"/>
  <c r="D99" i="13"/>
  <c r="C96" i="13"/>
  <c r="B93" i="13"/>
  <c r="F89" i="13"/>
  <c r="E86" i="13"/>
  <c r="D83" i="13"/>
  <c r="C80" i="13"/>
  <c r="B77" i="13"/>
  <c r="F73" i="13"/>
  <c r="E70" i="13"/>
  <c r="D67" i="13"/>
  <c r="C64" i="13"/>
  <c r="B61" i="13"/>
  <c r="F57" i="13"/>
  <c r="E54" i="13"/>
  <c r="D51" i="13"/>
  <c r="C48" i="13"/>
  <c r="B45" i="13"/>
  <c r="F41" i="13"/>
  <c r="E38" i="13"/>
  <c r="D35" i="13"/>
  <c r="C32" i="13"/>
  <c r="B29" i="13"/>
  <c r="F25" i="13"/>
  <c r="E22" i="13"/>
  <c r="D19" i="13"/>
  <c r="C16" i="13"/>
  <c r="F173" i="12"/>
  <c r="E170" i="12"/>
  <c r="D167" i="12"/>
  <c r="C164" i="12"/>
  <c r="B161" i="12"/>
  <c r="F157" i="12"/>
  <c r="E154" i="12"/>
  <c r="D151" i="12"/>
  <c r="C148" i="12"/>
  <c r="B145" i="12"/>
  <c r="F141" i="12"/>
  <c r="E138" i="12"/>
  <c r="D135" i="12"/>
  <c r="C132" i="12"/>
  <c r="B129" i="12"/>
  <c r="F125" i="12"/>
  <c r="E122" i="12"/>
  <c r="D119" i="12"/>
  <c r="C116" i="12"/>
  <c r="B113" i="12"/>
  <c r="F109" i="12"/>
  <c r="E106" i="12"/>
  <c r="D103" i="12"/>
  <c r="C100" i="12"/>
  <c r="B97" i="12"/>
  <c r="F91" i="12"/>
  <c r="D85" i="12"/>
  <c r="B79" i="12"/>
  <c r="C72" i="12"/>
  <c r="E66" i="12"/>
  <c r="F59" i="12"/>
  <c r="D53" i="12"/>
  <c r="B47" i="12"/>
  <c r="C40" i="12"/>
  <c r="E34" i="12"/>
  <c r="F27" i="12"/>
  <c r="D21" i="12"/>
  <c r="B15" i="12"/>
  <c r="D169" i="11"/>
  <c r="B163" i="11"/>
  <c r="C156" i="11"/>
  <c r="E150" i="11"/>
  <c r="F143" i="11"/>
  <c r="D137" i="11"/>
  <c r="B131" i="11"/>
  <c r="C124" i="11"/>
  <c r="E118" i="11"/>
  <c r="F111" i="11"/>
  <c r="D105" i="11"/>
  <c r="B99" i="11"/>
  <c r="C92" i="11"/>
  <c r="E86" i="11"/>
  <c r="F79" i="11"/>
  <c r="D73" i="11"/>
  <c r="B67" i="11"/>
  <c r="C60" i="11"/>
  <c r="E54" i="11"/>
  <c r="F47" i="11"/>
  <c r="D41" i="11"/>
  <c r="B35" i="11"/>
  <c r="C28" i="11"/>
  <c r="E22" i="11"/>
  <c r="F15" i="11"/>
  <c r="E170" i="10"/>
  <c r="F163" i="10"/>
  <c r="D157" i="10"/>
  <c r="B151" i="10"/>
  <c r="C144" i="10"/>
  <c r="E138" i="10"/>
  <c r="F131" i="10"/>
  <c r="D125" i="10"/>
  <c r="B119" i="10"/>
  <c r="C112" i="10"/>
  <c r="E106" i="10"/>
  <c r="F99" i="10"/>
  <c r="D93" i="10"/>
  <c r="B87" i="10"/>
  <c r="E80" i="10"/>
  <c r="D77" i="10"/>
  <c r="C74" i="10"/>
  <c r="B71" i="10"/>
  <c r="F67" i="10"/>
  <c r="E64" i="10"/>
  <c r="D61" i="10"/>
  <c r="C58" i="10"/>
  <c r="B55" i="10"/>
  <c r="F51" i="10"/>
  <c r="E48" i="10"/>
  <c r="D45" i="10"/>
  <c r="C42" i="10"/>
  <c r="B39" i="10"/>
  <c r="F35" i="10"/>
  <c r="E32" i="10"/>
  <c r="D29" i="10"/>
  <c r="C26" i="10"/>
  <c r="B23" i="10"/>
  <c r="F19" i="10"/>
  <c r="E16" i="10"/>
  <c r="C13" i="10"/>
  <c r="B161" i="9"/>
  <c r="D155" i="9"/>
  <c r="C150" i="9"/>
  <c r="B145" i="9"/>
  <c r="D139" i="9"/>
  <c r="C134" i="9"/>
  <c r="B129" i="9"/>
  <c r="D123" i="9"/>
  <c r="C118" i="9"/>
  <c r="B113" i="9"/>
  <c r="D107" i="9"/>
  <c r="C102" i="9"/>
  <c r="B97" i="9"/>
  <c r="D91" i="9"/>
  <c r="C86" i="9"/>
  <c r="B81" i="9"/>
  <c r="D75" i="9"/>
  <c r="C70" i="9"/>
  <c r="B65" i="9"/>
  <c r="D59" i="9"/>
  <c r="C54" i="9"/>
  <c r="B49" i="9"/>
  <c r="D43" i="9"/>
  <c r="C38" i="9"/>
  <c r="B33" i="9"/>
  <c r="D27" i="9"/>
  <c r="C22" i="9"/>
  <c r="B17" i="9"/>
  <c r="D11" i="9"/>
  <c r="C6" i="9"/>
  <c r="B171" i="8"/>
  <c r="F167" i="8"/>
  <c r="E164" i="8"/>
  <c r="D161" i="8"/>
  <c r="C158" i="8"/>
  <c r="B155" i="8"/>
  <c r="F151" i="8"/>
  <c r="E148" i="8"/>
  <c r="D145" i="8"/>
  <c r="C142" i="8"/>
  <c r="B139" i="8"/>
  <c r="F135" i="8"/>
  <c r="E132" i="8"/>
  <c r="D129" i="8"/>
  <c r="C126" i="8"/>
  <c r="B123" i="8"/>
  <c r="F119" i="8"/>
  <c r="E116" i="8"/>
  <c r="D113" i="8"/>
  <c r="C110" i="8"/>
  <c r="B107" i="8"/>
  <c r="F103" i="8"/>
  <c r="E100" i="8"/>
  <c r="D97" i="8"/>
  <c r="C94" i="8"/>
  <c r="B91" i="8"/>
  <c r="F87" i="8"/>
  <c r="E84" i="8"/>
  <c r="D81" i="8"/>
  <c r="C78" i="8"/>
  <c r="B75" i="8"/>
  <c r="F71" i="8"/>
  <c r="E68" i="8"/>
  <c r="D65" i="8"/>
  <c r="D52" i="15"/>
  <c r="F118" i="10"/>
  <c r="E98" i="16"/>
  <c r="E54" i="15"/>
  <c r="D47" i="14"/>
  <c r="C18" i="14"/>
  <c r="D153" i="13"/>
  <c r="F127" i="13"/>
  <c r="C102" i="13"/>
  <c r="E76" i="13"/>
  <c r="B51" i="13"/>
  <c r="D25" i="13"/>
  <c r="E160" i="12"/>
  <c r="B135" i="12"/>
  <c r="D109" i="12"/>
  <c r="F71" i="12"/>
  <c r="C20" i="12"/>
  <c r="E130" i="11"/>
  <c r="B79" i="11"/>
  <c r="F27" i="11"/>
  <c r="D137" i="10"/>
  <c r="E86" i="10"/>
  <c r="F57" i="10"/>
  <c r="C32" i="10"/>
  <c r="B155" i="9"/>
  <c r="C112" i="9"/>
  <c r="D69" i="9"/>
  <c r="B27" i="9"/>
  <c r="B161" i="8"/>
  <c r="D135" i="8"/>
  <c r="F109" i="8"/>
  <c r="C84" i="8"/>
  <c r="B63" i="8"/>
  <c r="F59" i="8"/>
  <c r="E56" i="8"/>
  <c r="D53" i="8"/>
  <c r="C50" i="8"/>
  <c r="B47" i="8"/>
  <c r="F43" i="8"/>
  <c r="E40" i="8"/>
  <c r="D37" i="8"/>
  <c r="C34" i="8"/>
  <c r="B31" i="8"/>
  <c r="F27" i="8"/>
  <c r="E24" i="8"/>
  <c r="D21" i="8"/>
  <c r="C18" i="8"/>
  <c r="B15" i="8"/>
  <c r="E172" i="7"/>
  <c r="D169" i="7"/>
  <c r="C166" i="7"/>
  <c r="B163" i="7"/>
  <c r="F159" i="7"/>
  <c r="E156" i="7"/>
  <c r="D153" i="7"/>
  <c r="C150" i="7"/>
  <c r="B147" i="7"/>
  <c r="F143" i="7"/>
  <c r="E140" i="7"/>
  <c r="D137" i="7"/>
  <c r="C134" i="7"/>
  <c r="B131" i="7"/>
  <c r="F127" i="7"/>
  <c r="E124" i="7"/>
  <c r="D121" i="7"/>
  <c r="C118" i="7"/>
  <c r="B115" i="7"/>
  <c r="F111" i="7"/>
  <c r="E108" i="7"/>
  <c r="D105" i="7"/>
  <c r="C102" i="7"/>
  <c r="B99" i="7"/>
  <c r="F95" i="7"/>
  <c r="E92" i="7"/>
  <c r="D89" i="7"/>
  <c r="C86" i="7"/>
  <c r="B83" i="7"/>
  <c r="F79" i="7"/>
  <c r="E76" i="7"/>
  <c r="D73" i="7"/>
  <c r="C70" i="7"/>
  <c r="B67" i="7"/>
  <c r="F63" i="7"/>
  <c r="E60" i="7"/>
  <c r="D57" i="7"/>
  <c r="C54" i="7"/>
  <c r="B51" i="7"/>
  <c r="F47" i="7"/>
  <c r="E44" i="7"/>
  <c r="D41" i="7"/>
  <c r="C38" i="7"/>
  <c r="B35" i="7"/>
  <c r="F31" i="7"/>
  <c r="E28" i="7"/>
  <c r="D25" i="7"/>
  <c r="C22" i="7"/>
  <c r="B19" i="7"/>
  <c r="F15" i="7"/>
  <c r="D173" i="6"/>
  <c r="C170" i="6"/>
  <c r="B167" i="6"/>
  <c r="F163" i="6"/>
  <c r="E160" i="6"/>
  <c r="D157" i="6"/>
  <c r="C154" i="6"/>
  <c r="B151" i="6"/>
  <c r="F147" i="6"/>
  <c r="E144" i="6"/>
  <c r="D141" i="6"/>
  <c r="C138" i="6"/>
  <c r="B135" i="6"/>
  <c r="F131" i="6"/>
  <c r="E128" i="6"/>
  <c r="D125" i="6"/>
  <c r="C122" i="6"/>
  <c r="B119" i="6"/>
  <c r="F115" i="6"/>
  <c r="E112" i="6"/>
  <c r="D109" i="6"/>
  <c r="C106" i="6"/>
  <c r="B103" i="6"/>
  <c r="F99" i="6"/>
  <c r="E96" i="6"/>
  <c r="D93" i="6"/>
  <c r="C90" i="6"/>
  <c r="B87" i="6"/>
  <c r="F83" i="6"/>
  <c r="E80" i="6"/>
  <c r="D77" i="6"/>
  <c r="C74" i="6"/>
  <c r="B71" i="6"/>
  <c r="F67" i="6"/>
  <c r="E64" i="6"/>
  <c r="D61" i="6"/>
  <c r="C58" i="6"/>
  <c r="B55" i="6"/>
  <c r="F51" i="6"/>
  <c r="E48" i="6"/>
  <c r="D45" i="6"/>
  <c r="C42" i="6"/>
  <c r="B39" i="6"/>
  <c r="F35" i="6"/>
  <c r="E32" i="6"/>
  <c r="D29" i="6"/>
  <c r="C26" i="6"/>
  <c r="B23" i="6"/>
  <c r="F19" i="6"/>
  <c r="E16" i="6"/>
  <c r="C13" i="6"/>
  <c r="B171" i="5"/>
  <c r="F167" i="5"/>
  <c r="E164" i="5"/>
  <c r="D161" i="5"/>
  <c r="C158" i="5"/>
  <c r="B155" i="5"/>
  <c r="F151" i="5"/>
  <c r="E148" i="5"/>
  <c r="D145" i="5"/>
  <c r="C142" i="5"/>
  <c r="B139" i="5"/>
  <c r="F135" i="5"/>
  <c r="E132" i="5"/>
  <c r="D129" i="5"/>
  <c r="C126" i="5"/>
  <c r="B123" i="5"/>
  <c r="F119" i="5"/>
  <c r="E116" i="5"/>
  <c r="D113" i="5"/>
  <c r="C110" i="5"/>
  <c r="B107" i="5"/>
  <c r="F103" i="5"/>
  <c r="E100" i="5"/>
  <c r="D97" i="5"/>
  <c r="C94" i="5"/>
  <c r="B91" i="5"/>
  <c r="F87" i="5"/>
  <c r="E84" i="5"/>
  <c r="D81" i="5"/>
  <c r="C78" i="5"/>
  <c r="B75" i="5"/>
  <c r="F71" i="5"/>
  <c r="E68" i="5"/>
  <c r="D65" i="5"/>
  <c r="C62" i="5"/>
  <c r="B59" i="5"/>
  <c r="F55" i="5"/>
  <c r="E52" i="5"/>
  <c r="D49" i="5"/>
  <c r="C46" i="5"/>
  <c r="B43" i="5"/>
  <c r="F39" i="5"/>
  <c r="E36" i="5"/>
  <c r="D33" i="5"/>
  <c r="C30" i="5"/>
  <c r="B27" i="5"/>
  <c r="F23" i="5"/>
  <c r="E20" i="5"/>
  <c r="D17" i="5"/>
  <c r="C14" i="5"/>
  <c r="F171" i="4"/>
  <c r="E168" i="4"/>
  <c r="D165" i="4"/>
  <c r="C162" i="4"/>
  <c r="B159" i="4"/>
  <c r="F155" i="4"/>
  <c r="E152" i="4"/>
  <c r="D149" i="4"/>
  <c r="C146" i="4"/>
  <c r="B143" i="4"/>
  <c r="F139" i="4"/>
  <c r="E136" i="4"/>
  <c r="D133" i="4"/>
  <c r="C130" i="4"/>
  <c r="B127" i="4"/>
  <c r="F123" i="4"/>
  <c r="E120" i="4"/>
  <c r="D117" i="4"/>
  <c r="C114" i="4"/>
  <c r="B111" i="4"/>
  <c r="F107" i="4"/>
  <c r="E104" i="4"/>
  <c r="D101" i="4"/>
  <c r="C98" i="4"/>
  <c r="B95" i="4"/>
  <c r="F91" i="4"/>
  <c r="E88" i="4"/>
  <c r="D85" i="4"/>
  <c r="C82" i="4"/>
  <c r="B79" i="4"/>
  <c r="F75" i="4"/>
  <c r="E72" i="4"/>
  <c r="D69" i="4"/>
  <c r="C66" i="4"/>
  <c r="B63" i="4"/>
  <c r="F59" i="4"/>
  <c r="E56" i="4"/>
  <c r="D53" i="4"/>
  <c r="C50" i="4"/>
  <c r="B47" i="4"/>
  <c r="F43" i="4"/>
  <c r="E40" i="4"/>
  <c r="D37" i="4"/>
  <c r="C34" i="4"/>
  <c r="B31" i="4"/>
  <c r="F27" i="4"/>
  <c r="E24" i="4"/>
  <c r="D21" i="4"/>
  <c r="C18" i="4"/>
  <c r="B15" i="4"/>
  <c r="E172" i="3"/>
  <c r="D169" i="3"/>
  <c r="C166" i="3"/>
  <c r="B163" i="3"/>
  <c r="F159" i="3"/>
  <c r="E156" i="3"/>
  <c r="D153" i="3"/>
  <c r="B170" i="13"/>
  <c r="C93" i="10"/>
  <c r="B73" i="16"/>
  <c r="B29" i="15"/>
  <c r="F41" i="14"/>
  <c r="B15" i="14"/>
  <c r="C150" i="13"/>
  <c r="E124" i="13"/>
  <c r="B99" i="13"/>
  <c r="D73" i="13"/>
  <c r="F47" i="13"/>
  <c r="C22" i="13"/>
  <c r="D157" i="12"/>
  <c r="F131" i="12"/>
  <c r="C106" i="12"/>
  <c r="D65" i="12"/>
  <c r="E14" i="12"/>
  <c r="F123" i="11"/>
  <c r="C72" i="11"/>
  <c r="D21" i="11"/>
  <c r="B131" i="10"/>
  <c r="C80" i="10"/>
  <c r="E54" i="10"/>
  <c r="B29" i="10"/>
  <c r="D149" i="9"/>
  <c r="B107" i="9"/>
  <c r="C64" i="9"/>
  <c r="D21" i="9"/>
  <c r="F157" i="8"/>
  <c r="C132" i="8"/>
  <c r="E106" i="8"/>
  <c r="B81" i="8"/>
  <c r="E62" i="8"/>
  <c r="D59" i="8"/>
  <c r="C56" i="8"/>
  <c r="B53" i="8"/>
  <c r="F49" i="8"/>
  <c r="E46" i="8"/>
  <c r="D43" i="8"/>
  <c r="C40" i="8"/>
  <c r="B37" i="8"/>
  <c r="F33" i="8"/>
  <c r="E30" i="8"/>
  <c r="D27" i="8"/>
  <c r="C24" i="8"/>
  <c r="B21" i="8"/>
  <c r="F17" i="8"/>
  <c r="E14" i="8"/>
  <c r="C172" i="7"/>
  <c r="B169" i="7"/>
  <c r="F165" i="7"/>
  <c r="E162" i="7"/>
  <c r="D159" i="7"/>
  <c r="C156" i="7"/>
  <c r="B153" i="7"/>
  <c r="F149" i="7"/>
  <c r="E146" i="7"/>
  <c r="D143" i="7"/>
  <c r="C140" i="7"/>
  <c r="B137" i="7"/>
  <c r="F133" i="7"/>
  <c r="E130" i="7"/>
  <c r="D127" i="7"/>
  <c r="C124" i="7"/>
  <c r="B121" i="7"/>
  <c r="F117" i="7"/>
  <c r="E114" i="7"/>
  <c r="D111" i="7"/>
  <c r="C108" i="7"/>
  <c r="B105" i="7"/>
  <c r="F101" i="7"/>
  <c r="E98" i="7"/>
  <c r="D95" i="7"/>
  <c r="C92" i="7"/>
  <c r="B89" i="7"/>
  <c r="F85" i="7"/>
  <c r="E82" i="7"/>
  <c r="D79" i="7"/>
  <c r="C76" i="7"/>
  <c r="B73" i="7"/>
  <c r="F69" i="7"/>
  <c r="E66" i="7"/>
  <c r="D63" i="7"/>
  <c r="C60" i="7"/>
  <c r="B57" i="7"/>
  <c r="F53" i="7"/>
  <c r="E50" i="7"/>
  <c r="D47" i="7"/>
  <c r="C44" i="7"/>
  <c r="B41" i="7"/>
  <c r="F37" i="7"/>
  <c r="E34" i="7"/>
  <c r="D31" i="7"/>
  <c r="C28" i="7"/>
  <c r="B25" i="7"/>
  <c r="F21" i="7"/>
  <c r="E18" i="7"/>
  <c r="D15" i="7"/>
  <c r="B173" i="6"/>
  <c r="F169" i="6"/>
  <c r="E166" i="6"/>
  <c r="D163" i="6"/>
  <c r="C160" i="6"/>
  <c r="B157" i="6"/>
  <c r="F153" i="6"/>
  <c r="E150" i="6"/>
  <c r="D147" i="6"/>
  <c r="C144" i="6"/>
  <c r="B141" i="6"/>
  <c r="F137" i="6"/>
  <c r="E134" i="6"/>
  <c r="D131" i="6"/>
  <c r="C128" i="6"/>
  <c r="B125" i="6"/>
  <c r="F121" i="6"/>
  <c r="E118" i="6"/>
  <c r="D115" i="6"/>
  <c r="C112" i="6"/>
  <c r="B109" i="6"/>
  <c r="F105" i="6"/>
  <c r="E102" i="6"/>
  <c r="D99" i="6"/>
  <c r="C96" i="6"/>
  <c r="B93" i="6"/>
  <c r="F89" i="6"/>
  <c r="E86" i="6"/>
  <c r="D83" i="6"/>
  <c r="C80" i="6"/>
  <c r="B77" i="6"/>
  <c r="F73" i="6"/>
  <c r="E70" i="6"/>
  <c r="D67" i="6"/>
  <c r="C64" i="6"/>
  <c r="B61" i="6"/>
  <c r="F57" i="6"/>
  <c r="E54" i="6"/>
  <c r="D51" i="6"/>
  <c r="C48" i="6"/>
  <c r="B45" i="6"/>
  <c r="F41" i="6"/>
  <c r="E38" i="6"/>
  <c r="D35" i="6"/>
  <c r="C32" i="6"/>
  <c r="B29" i="6"/>
  <c r="F25" i="6"/>
  <c r="E22" i="6"/>
  <c r="D19" i="6"/>
  <c r="C16" i="6"/>
  <c r="F173" i="5"/>
  <c r="E170" i="5"/>
  <c r="D167" i="5"/>
  <c r="C164" i="5"/>
  <c r="B161" i="5"/>
  <c r="F157" i="5"/>
  <c r="E154" i="5"/>
  <c r="D151" i="5"/>
  <c r="C148" i="5"/>
  <c r="B145" i="5"/>
  <c r="F141" i="5"/>
  <c r="E138" i="5"/>
  <c r="D135" i="5"/>
  <c r="C132" i="5"/>
  <c r="B129" i="5"/>
  <c r="F125" i="5"/>
  <c r="E122" i="5"/>
  <c r="D119" i="5"/>
  <c r="C116" i="5"/>
  <c r="B113" i="5"/>
  <c r="F109" i="5"/>
  <c r="E106" i="5"/>
  <c r="D103" i="5"/>
  <c r="C100" i="5"/>
  <c r="B97" i="5"/>
  <c r="F93" i="5"/>
  <c r="E90" i="5"/>
  <c r="D87" i="5"/>
  <c r="C84" i="5"/>
  <c r="B81" i="5"/>
  <c r="F77" i="5"/>
  <c r="E74" i="5"/>
  <c r="D71" i="5"/>
  <c r="C68" i="5"/>
  <c r="B65" i="5"/>
  <c r="F61" i="5"/>
  <c r="E58" i="5"/>
  <c r="D55" i="5"/>
  <c r="C52" i="5"/>
  <c r="B49" i="5"/>
  <c r="F45" i="5"/>
  <c r="E42" i="5"/>
  <c r="D39" i="5"/>
  <c r="C36" i="5"/>
  <c r="B33" i="5"/>
  <c r="F29" i="5"/>
  <c r="E26" i="5"/>
  <c r="D23" i="5"/>
  <c r="C20" i="5"/>
  <c r="B17" i="5"/>
  <c r="E13" i="5"/>
  <c r="D171" i="4"/>
  <c r="C168" i="4"/>
  <c r="B165" i="4"/>
  <c r="F161" i="4"/>
  <c r="E158" i="4"/>
  <c r="D155" i="4"/>
  <c r="C152" i="4"/>
  <c r="B149" i="4"/>
  <c r="F145" i="4"/>
  <c r="E142" i="4"/>
  <c r="D139" i="4"/>
  <c r="C136" i="4"/>
  <c r="B133" i="4"/>
  <c r="F129" i="4"/>
  <c r="E126" i="4"/>
  <c r="D123" i="4"/>
  <c r="C120" i="4"/>
  <c r="B117" i="4"/>
  <c r="F113" i="4"/>
  <c r="E110" i="4"/>
  <c r="D107" i="4"/>
  <c r="C104" i="4"/>
  <c r="B101" i="4"/>
  <c r="F97" i="4"/>
  <c r="E94" i="4"/>
  <c r="D91" i="4"/>
  <c r="C88" i="4"/>
  <c r="B85" i="4"/>
  <c r="F81" i="4"/>
  <c r="E78" i="4"/>
  <c r="D75" i="4"/>
  <c r="C72" i="4"/>
  <c r="B69" i="4"/>
  <c r="F65" i="4"/>
  <c r="E62" i="4"/>
  <c r="D59" i="4"/>
  <c r="C56" i="4"/>
  <c r="B53" i="4"/>
  <c r="F49" i="4"/>
  <c r="E46" i="4"/>
  <c r="D43" i="4"/>
  <c r="C40" i="4"/>
  <c r="B37" i="4"/>
  <c r="F33" i="4"/>
  <c r="E30" i="4"/>
  <c r="D27" i="4"/>
  <c r="C24" i="4"/>
  <c r="B21" i="4"/>
  <c r="F17" i="4"/>
  <c r="E14" i="4"/>
  <c r="C172" i="3"/>
  <c r="B169" i="3"/>
  <c r="F165" i="3"/>
  <c r="E162" i="3"/>
  <c r="D159" i="3"/>
  <c r="C156" i="3"/>
  <c r="B153" i="3"/>
  <c r="D126" i="12"/>
  <c r="F168" i="17"/>
  <c r="D47" i="16"/>
  <c r="C164" i="14"/>
  <c r="D37" i="14"/>
  <c r="E172" i="13"/>
  <c r="B147" i="13"/>
  <c r="D121" i="13"/>
  <c r="F95" i="13"/>
  <c r="C70" i="13"/>
  <c r="E44" i="13"/>
  <c r="B19" i="13"/>
  <c r="C154" i="12"/>
  <c r="E128" i="12"/>
  <c r="B103" i="12"/>
  <c r="B59" i="12"/>
  <c r="C168" i="11"/>
  <c r="D117" i="11"/>
  <c r="E66" i="11"/>
  <c r="B15" i="11"/>
  <c r="C124" i="10"/>
  <c r="B77" i="10"/>
  <c r="D51" i="10"/>
  <c r="F25" i="10"/>
  <c r="C144" i="9"/>
  <c r="D101" i="9"/>
  <c r="B59" i="9"/>
  <c r="C16" i="9"/>
  <c r="E154" i="8"/>
  <c r="B129" i="8"/>
  <c r="D103" i="8"/>
  <c r="F77" i="8"/>
  <c r="C62" i="8"/>
  <c r="B59" i="8"/>
  <c r="F55" i="8"/>
  <c r="E52" i="8"/>
  <c r="D49" i="8"/>
  <c r="C46" i="8"/>
  <c r="B43" i="8"/>
  <c r="F39" i="8"/>
  <c r="E36" i="8"/>
  <c r="D33" i="8"/>
  <c r="C30" i="8"/>
  <c r="B27" i="8"/>
  <c r="F23" i="8"/>
  <c r="E20" i="8"/>
  <c r="D17" i="8"/>
  <c r="C14" i="8"/>
  <c r="F171" i="7"/>
  <c r="E168" i="7"/>
  <c r="D165" i="7"/>
  <c r="C162" i="7"/>
  <c r="B159" i="7"/>
  <c r="F155" i="7"/>
  <c r="E152" i="7"/>
  <c r="D149" i="7"/>
  <c r="C146" i="7"/>
  <c r="B143" i="7"/>
  <c r="F139" i="7"/>
  <c r="E136" i="7"/>
  <c r="D133" i="7"/>
  <c r="C130" i="7"/>
  <c r="B127" i="7"/>
  <c r="F123" i="7"/>
  <c r="E120" i="7"/>
  <c r="D117" i="7"/>
  <c r="C114" i="7"/>
  <c r="B111" i="7"/>
  <c r="F107" i="7"/>
  <c r="E104" i="7"/>
  <c r="D101" i="7"/>
  <c r="C98" i="7"/>
  <c r="B95" i="7"/>
  <c r="F91" i="7"/>
  <c r="E88" i="7"/>
  <c r="D85" i="7"/>
  <c r="C82" i="7"/>
  <c r="B79" i="7"/>
  <c r="F75" i="7"/>
  <c r="E72" i="7"/>
  <c r="D69" i="7"/>
  <c r="C66" i="7"/>
  <c r="B63" i="7"/>
  <c r="F59" i="7"/>
  <c r="E56" i="7"/>
  <c r="D53" i="7"/>
  <c r="C50" i="7"/>
  <c r="B47" i="7"/>
  <c r="F43" i="7"/>
  <c r="E40" i="7"/>
  <c r="D37" i="7"/>
  <c r="C34" i="7"/>
  <c r="B31" i="7"/>
  <c r="F27" i="7"/>
  <c r="E24" i="7"/>
  <c r="D21" i="7"/>
  <c r="C18" i="7"/>
  <c r="B15" i="7"/>
  <c r="E172" i="6"/>
  <c r="D169" i="6"/>
  <c r="C166" i="6"/>
  <c r="B163" i="6"/>
  <c r="F159" i="6"/>
  <c r="E156" i="6"/>
  <c r="D153" i="6"/>
  <c r="C150" i="6"/>
  <c r="B147" i="6"/>
  <c r="F143" i="6"/>
  <c r="E140" i="6"/>
  <c r="D137" i="6"/>
  <c r="C134" i="6"/>
  <c r="B131" i="6"/>
  <c r="F127" i="6"/>
  <c r="E124" i="6"/>
  <c r="D121" i="6"/>
  <c r="C118" i="6"/>
  <c r="B115" i="6"/>
  <c r="F111" i="6"/>
  <c r="E108" i="6"/>
  <c r="D105" i="6"/>
  <c r="C102" i="6"/>
  <c r="B99" i="6"/>
  <c r="F95" i="6"/>
  <c r="E92" i="6"/>
  <c r="D89" i="6"/>
  <c r="C86" i="6"/>
  <c r="B83" i="6"/>
  <c r="F79" i="6"/>
  <c r="E76" i="6"/>
  <c r="D73" i="6"/>
  <c r="C70" i="6"/>
  <c r="B67" i="6"/>
  <c r="F63" i="6"/>
  <c r="E60" i="6"/>
  <c r="D57" i="6"/>
  <c r="C54" i="6"/>
  <c r="B51" i="6"/>
  <c r="F47" i="6"/>
  <c r="E44" i="6"/>
  <c r="D41" i="6"/>
  <c r="C38" i="6"/>
  <c r="B35" i="6"/>
  <c r="F31" i="6"/>
  <c r="E28" i="6"/>
  <c r="D25" i="6"/>
  <c r="C22" i="6"/>
  <c r="B19" i="6"/>
  <c r="F15" i="6"/>
  <c r="D173" i="5"/>
  <c r="C170" i="5"/>
  <c r="B167" i="5"/>
  <c r="F163" i="5"/>
  <c r="E160" i="5"/>
  <c r="D157" i="5"/>
  <c r="C154" i="5"/>
  <c r="B151" i="5"/>
  <c r="F147" i="5"/>
  <c r="E144" i="5"/>
  <c r="D141" i="5"/>
  <c r="C138" i="5"/>
  <c r="B135" i="5"/>
  <c r="F131" i="5"/>
  <c r="E128" i="5"/>
  <c r="D125" i="5"/>
  <c r="C122" i="5"/>
  <c r="B119" i="5"/>
  <c r="F115" i="5"/>
  <c r="E112" i="5"/>
  <c r="D109" i="5"/>
  <c r="C106" i="5"/>
  <c r="B103" i="5"/>
  <c r="F99" i="5"/>
  <c r="E96" i="5"/>
  <c r="D93" i="5"/>
  <c r="C90" i="5"/>
  <c r="B87" i="5"/>
  <c r="F83" i="5"/>
  <c r="E80" i="5"/>
  <c r="D77" i="5"/>
  <c r="C74" i="5"/>
  <c r="B71" i="5"/>
  <c r="F67" i="5"/>
  <c r="E64" i="5"/>
  <c r="D61" i="5"/>
  <c r="C58" i="5"/>
  <c r="B55" i="5"/>
  <c r="F51" i="5"/>
  <c r="E48" i="5"/>
  <c r="D45" i="5"/>
  <c r="C42" i="5"/>
  <c r="B39" i="5"/>
  <c r="F35" i="5"/>
  <c r="E32" i="5"/>
  <c r="D29" i="5"/>
  <c r="C26" i="5"/>
  <c r="B23" i="5"/>
  <c r="F19" i="5"/>
  <c r="E16" i="5"/>
  <c r="C13" i="5"/>
  <c r="B171" i="4"/>
  <c r="F167" i="4"/>
  <c r="E164" i="4"/>
  <c r="D161" i="4"/>
  <c r="C158" i="4"/>
  <c r="B155" i="4"/>
  <c r="F151" i="4"/>
  <c r="E148" i="4"/>
  <c r="D145" i="4"/>
  <c r="C142" i="4"/>
  <c r="B139" i="4"/>
  <c r="F135" i="4"/>
  <c r="E132" i="4"/>
  <c r="D129" i="4"/>
  <c r="C126" i="4"/>
  <c r="B123" i="4"/>
  <c r="F119" i="4"/>
  <c r="E116" i="4"/>
  <c r="D113" i="4"/>
  <c r="C110" i="4"/>
  <c r="B107" i="4"/>
  <c r="F103" i="4"/>
  <c r="E100" i="4"/>
  <c r="D97" i="4"/>
  <c r="C94" i="4"/>
  <c r="B91" i="4"/>
  <c r="F87" i="4"/>
  <c r="E84" i="4"/>
  <c r="D81" i="4"/>
  <c r="C78" i="4"/>
  <c r="B75" i="4"/>
  <c r="F71" i="4"/>
  <c r="E68" i="4"/>
  <c r="D65" i="4"/>
  <c r="C62" i="4"/>
  <c r="B59" i="4"/>
  <c r="F55" i="4"/>
  <c r="E52" i="4"/>
  <c r="D49" i="4"/>
  <c r="C46" i="4"/>
  <c r="B43" i="4"/>
  <c r="F39" i="4"/>
  <c r="E36" i="4"/>
  <c r="D33" i="4"/>
  <c r="C30" i="4"/>
  <c r="B27" i="4"/>
  <c r="F23" i="4"/>
  <c r="E20" i="4"/>
  <c r="D17" i="4"/>
  <c r="C14" i="4"/>
  <c r="F171" i="3"/>
  <c r="E168" i="3"/>
  <c r="D165" i="3"/>
  <c r="C162" i="3"/>
  <c r="B159" i="3"/>
  <c r="F155" i="3"/>
  <c r="E152" i="3"/>
  <c r="E85" i="11"/>
  <c r="C117" i="17"/>
  <c r="F21" i="16"/>
  <c r="E138" i="14"/>
  <c r="C34" i="14"/>
  <c r="D169" i="13"/>
  <c r="F143" i="13"/>
  <c r="C118" i="13"/>
  <c r="E92" i="13"/>
  <c r="B67" i="13"/>
  <c r="D41" i="13"/>
  <c r="F15" i="13"/>
  <c r="B151" i="12"/>
  <c r="D125" i="12"/>
  <c r="F99" i="12"/>
  <c r="C52" i="12"/>
  <c r="E162" i="11"/>
  <c r="B111" i="11"/>
  <c r="F59" i="11"/>
  <c r="D169" i="10"/>
  <c r="E118" i="10"/>
  <c r="F73" i="10"/>
  <c r="C48" i="10"/>
  <c r="E22" i="10"/>
  <c r="B139" i="9"/>
  <c r="C96" i="9"/>
  <c r="D53" i="9"/>
  <c r="B11" i="9"/>
  <c r="D151" i="8"/>
  <c r="F125" i="8"/>
  <c r="C100" i="8"/>
  <c r="E74" i="8"/>
  <c r="F61" i="8"/>
  <c r="E58" i="8"/>
  <c r="D55" i="8"/>
  <c r="C52" i="8"/>
  <c r="B49" i="8"/>
  <c r="F45" i="8"/>
  <c r="E42" i="8"/>
  <c r="D39" i="8"/>
  <c r="C36" i="8"/>
  <c r="B33" i="8"/>
  <c r="F29" i="8"/>
  <c r="E26" i="8"/>
  <c r="D23" i="8"/>
  <c r="C20" i="8"/>
  <c r="B17" i="8"/>
  <c r="E13" i="8"/>
  <c r="D171" i="7"/>
  <c r="C168" i="7"/>
  <c r="B165" i="7"/>
  <c r="F161" i="7"/>
  <c r="E158" i="7"/>
  <c r="D155" i="7"/>
  <c r="C152" i="7"/>
  <c r="B149" i="7"/>
  <c r="F145" i="7"/>
  <c r="E142" i="7"/>
  <c r="D139" i="7"/>
  <c r="C136" i="7"/>
  <c r="B133" i="7"/>
  <c r="F129" i="7"/>
  <c r="E126" i="7"/>
  <c r="D123" i="7"/>
  <c r="C120" i="7"/>
  <c r="B117" i="7"/>
  <c r="F113" i="7"/>
  <c r="E110" i="7"/>
  <c r="D107" i="7"/>
  <c r="C104" i="7"/>
  <c r="B101" i="7"/>
  <c r="F97" i="7"/>
  <c r="E94" i="7"/>
  <c r="D91" i="7"/>
  <c r="C88" i="7"/>
  <c r="B85" i="7"/>
  <c r="F81" i="7"/>
  <c r="E78" i="7"/>
  <c r="D75" i="7"/>
  <c r="C72" i="7"/>
  <c r="B69" i="7"/>
  <c r="F65" i="7"/>
  <c r="E62" i="7"/>
  <c r="D59" i="7"/>
  <c r="C56" i="7"/>
  <c r="B53" i="7"/>
  <c r="F49" i="7"/>
  <c r="E46" i="7"/>
  <c r="D43" i="7"/>
  <c r="C40" i="7"/>
  <c r="B37" i="7"/>
  <c r="F33" i="7"/>
  <c r="E30" i="7"/>
  <c r="D27" i="7"/>
  <c r="C24" i="7"/>
  <c r="B21" i="7"/>
  <c r="F17" i="7"/>
  <c r="E14" i="7"/>
  <c r="C172" i="6"/>
  <c r="B169" i="6"/>
  <c r="F165" i="6"/>
  <c r="E162" i="6"/>
  <c r="D159" i="6"/>
  <c r="C156" i="6"/>
  <c r="B153" i="6"/>
  <c r="F149" i="6"/>
  <c r="E146" i="6"/>
  <c r="D143" i="6"/>
  <c r="C140" i="6"/>
  <c r="B137" i="6"/>
  <c r="F133" i="6"/>
  <c r="E130" i="6"/>
  <c r="D127" i="6"/>
  <c r="C124" i="6"/>
  <c r="B121" i="6"/>
  <c r="F117" i="6"/>
  <c r="E114" i="6"/>
  <c r="D111" i="6"/>
  <c r="C108" i="6"/>
  <c r="B105" i="6"/>
  <c r="F101" i="6"/>
  <c r="E98" i="6"/>
  <c r="D95" i="6"/>
  <c r="C92" i="6"/>
  <c r="B89" i="6"/>
  <c r="F85" i="6"/>
  <c r="E82" i="6"/>
  <c r="D79" i="6"/>
  <c r="C76" i="6"/>
  <c r="B73" i="6"/>
  <c r="F69" i="6"/>
  <c r="E66" i="6"/>
  <c r="D63" i="6"/>
  <c r="C60" i="6"/>
  <c r="B57" i="6"/>
  <c r="F53" i="6"/>
  <c r="E50" i="6"/>
  <c r="D47" i="6"/>
  <c r="C44" i="6"/>
  <c r="B41" i="6"/>
  <c r="F37" i="6"/>
  <c r="E34" i="6"/>
  <c r="D31" i="6"/>
  <c r="C28" i="6"/>
  <c r="B25" i="6"/>
  <c r="F21" i="6"/>
  <c r="E18" i="6"/>
  <c r="D15" i="6"/>
  <c r="B173" i="5"/>
  <c r="F169" i="5"/>
  <c r="E166" i="5"/>
  <c r="D163" i="5"/>
  <c r="C160" i="5"/>
  <c r="B157" i="5"/>
  <c r="F153" i="5"/>
  <c r="E150" i="5"/>
  <c r="D147" i="5"/>
  <c r="C144" i="5"/>
  <c r="B141" i="5"/>
  <c r="F137" i="5"/>
  <c r="E134" i="5"/>
  <c r="D131" i="5"/>
  <c r="C128" i="5"/>
  <c r="B125" i="5"/>
  <c r="F121" i="5"/>
  <c r="E118" i="5"/>
  <c r="D115" i="5"/>
  <c r="C112" i="5"/>
  <c r="B109" i="5"/>
  <c r="F105" i="5"/>
  <c r="E102" i="5"/>
  <c r="D99" i="5"/>
  <c r="C96" i="5"/>
  <c r="B93" i="5"/>
  <c r="F89" i="5"/>
  <c r="E86" i="5"/>
  <c r="D83" i="5"/>
  <c r="C80" i="5"/>
  <c r="B77" i="5"/>
  <c r="F73" i="5"/>
  <c r="E70" i="5"/>
  <c r="D67" i="5"/>
  <c r="C64" i="5"/>
  <c r="B61" i="5"/>
  <c r="F57" i="5"/>
  <c r="E54" i="5"/>
  <c r="D51" i="5"/>
  <c r="C48" i="5"/>
  <c r="B45" i="5"/>
  <c r="F41" i="5"/>
  <c r="E38" i="5"/>
  <c r="D35" i="5"/>
  <c r="C32" i="5"/>
  <c r="B29" i="5"/>
  <c r="F25" i="5"/>
  <c r="E22" i="5"/>
  <c r="D19" i="5"/>
  <c r="C16" i="5"/>
  <c r="F173" i="4"/>
  <c r="E170" i="4"/>
  <c r="D167" i="4"/>
  <c r="C164" i="4"/>
  <c r="B161" i="4"/>
  <c r="F157" i="4"/>
  <c r="E154" i="4"/>
  <c r="D151" i="4"/>
  <c r="C148" i="4"/>
  <c r="B145" i="4"/>
  <c r="F141" i="4"/>
  <c r="E138" i="4"/>
  <c r="D135" i="4"/>
  <c r="C132" i="4"/>
  <c r="B129" i="4"/>
  <c r="F125" i="4"/>
  <c r="E122" i="4"/>
  <c r="D119" i="4"/>
  <c r="C116" i="4"/>
  <c r="B113" i="4"/>
  <c r="F109" i="4"/>
  <c r="E106" i="4"/>
  <c r="D103" i="4"/>
  <c r="C100" i="4"/>
  <c r="B97" i="4"/>
  <c r="F93" i="4"/>
  <c r="E90" i="4"/>
  <c r="D87" i="4"/>
  <c r="C84" i="4"/>
  <c r="B81" i="4"/>
  <c r="F77" i="4"/>
  <c r="E74" i="4"/>
  <c r="D71" i="4"/>
  <c r="C68" i="4"/>
  <c r="B65" i="4"/>
  <c r="F61" i="4"/>
  <c r="E58" i="4"/>
  <c r="D55" i="4"/>
  <c r="C52" i="4"/>
  <c r="B49" i="4"/>
  <c r="F45" i="4"/>
  <c r="E42" i="4"/>
  <c r="D39" i="4"/>
  <c r="C36" i="4"/>
  <c r="B33" i="4"/>
  <c r="F29" i="4"/>
  <c r="E26" i="4"/>
  <c r="D23" i="4"/>
  <c r="C20" i="4"/>
  <c r="B17" i="4"/>
  <c r="E13" i="4"/>
  <c r="D171" i="3"/>
  <c r="C168" i="3"/>
  <c r="B165" i="3"/>
  <c r="F161" i="3"/>
  <c r="E158" i="3"/>
  <c r="D155" i="3"/>
  <c r="C152" i="3"/>
  <c r="B60" i="11"/>
  <c r="D66" i="17"/>
  <c r="B157" i="15"/>
  <c r="B113" i="14"/>
  <c r="B31" i="14"/>
  <c r="C166" i="13"/>
  <c r="E140" i="13"/>
  <c r="B115" i="13"/>
  <c r="D89" i="13"/>
  <c r="F63" i="13"/>
  <c r="C38" i="13"/>
  <c r="D173" i="12"/>
  <c r="F147" i="12"/>
  <c r="C122" i="12"/>
  <c r="E96" i="12"/>
  <c r="E46" i="12"/>
  <c r="F155" i="11"/>
  <c r="C104" i="11"/>
  <c r="D53" i="11"/>
  <c r="B163" i="10"/>
  <c r="F111" i="10"/>
  <c r="E70" i="10"/>
  <c r="B45" i="10"/>
  <c r="D19" i="10"/>
  <c r="D133" i="9"/>
  <c r="B91" i="9"/>
  <c r="C48" i="9"/>
  <c r="F173" i="8"/>
  <c r="C148" i="8"/>
  <c r="E122" i="8"/>
  <c r="B97" i="8"/>
  <c r="D71" i="8"/>
  <c r="D61" i="8"/>
  <c r="C58" i="8"/>
  <c r="B55" i="8"/>
  <c r="F51" i="8"/>
  <c r="E48" i="8"/>
  <c r="D45" i="8"/>
  <c r="C42" i="8"/>
  <c r="B39" i="8"/>
  <c r="F35" i="8"/>
  <c r="E32" i="8"/>
  <c r="D29" i="8"/>
  <c r="C26" i="8"/>
  <c r="B23" i="8"/>
  <c r="F19" i="8"/>
  <c r="E16" i="8"/>
  <c r="C13" i="8"/>
  <c r="B171" i="7"/>
  <c r="F167" i="7"/>
  <c r="E164" i="7"/>
  <c r="D161" i="7"/>
  <c r="C158" i="7"/>
  <c r="B155" i="7"/>
  <c r="F151" i="7"/>
  <c r="E148" i="7"/>
  <c r="D145" i="7"/>
  <c r="C142" i="7"/>
  <c r="B139" i="7"/>
  <c r="F135" i="7"/>
  <c r="E132" i="7"/>
  <c r="D129" i="7"/>
  <c r="C126" i="7"/>
  <c r="B123" i="7"/>
  <c r="F119" i="7"/>
  <c r="E116" i="7"/>
  <c r="D113" i="7"/>
  <c r="C110" i="7"/>
  <c r="B107" i="7"/>
  <c r="F103" i="7"/>
  <c r="E100" i="7"/>
  <c r="D97" i="7"/>
  <c r="C94" i="7"/>
  <c r="B91" i="7"/>
  <c r="F87" i="7"/>
  <c r="E84" i="7"/>
  <c r="D81" i="7"/>
  <c r="C78" i="7"/>
  <c r="B75" i="7"/>
  <c r="F71" i="7"/>
  <c r="E68" i="7"/>
  <c r="D65" i="7"/>
  <c r="C62" i="7"/>
  <c r="B59" i="7"/>
  <c r="F55" i="7"/>
  <c r="E52" i="7"/>
  <c r="D49" i="7"/>
  <c r="C46" i="7"/>
  <c r="B43" i="7"/>
  <c r="F39" i="7"/>
  <c r="E36" i="7"/>
  <c r="D33" i="7"/>
  <c r="C30" i="7"/>
  <c r="B27" i="7"/>
  <c r="F23" i="7"/>
  <c r="E20" i="7"/>
  <c r="D17" i="7"/>
  <c r="C14" i="7"/>
  <c r="F171" i="6"/>
  <c r="E168" i="6"/>
  <c r="D165" i="6"/>
  <c r="C162" i="6"/>
  <c r="B159" i="6"/>
  <c r="F155" i="6"/>
  <c r="E152" i="6"/>
  <c r="D149" i="6"/>
  <c r="C146" i="6"/>
  <c r="B143" i="6"/>
  <c r="F139" i="6"/>
  <c r="E136" i="6"/>
  <c r="D133" i="6"/>
  <c r="C130" i="6"/>
  <c r="B127" i="6"/>
  <c r="F123" i="6"/>
  <c r="E120" i="6"/>
  <c r="D117" i="6"/>
  <c r="C114" i="6"/>
  <c r="B111" i="6"/>
  <c r="F107" i="6"/>
  <c r="E104" i="6"/>
  <c r="D101" i="6"/>
  <c r="C98" i="6"/>
  <c r="B95" i="6"/>
  <c r="F91" i="6"/>
  <c r="E88" i="6"/>
  <c r="D85" i="6"/>
  <c r="C82" i="6"/>
  <c r="B79" i="6"/>
  <c r="F75" i="6"/>
  <c r="E72" i="6"/>
  <c r="D69" i="6"/>
  <c r="C66" i="6"/>
  <c r="B63" i="6"/>
  <c r="F59" i="6"/>
  <c r="E56" i="6"/>
  <c r="D53" i="6"/>
  <c r="C50" i="6"/>
  <c r="B47" i="6"/>
  <c r="F43" i="6"/>
  <c r="E40" i="6"/>
  <c r="D37" i="6"/>
  <c r="C34" i="6"/>
  <c r="B31" i="6"/>
  <c r="F27" i="6"/>
  <c r="E24" i="6"/>
  <c r="D21" i="6"/>
  <c r="C18" i="6"/>
  <c r="B15" i="6"/>
  <c r="E172" i="5"/>
  <c r="D169" i="5"/>
  <c r="C166" i="5"/>
  <c r="B163" i="5"/>
  <c r="F159" i="5"/>
  <c r="E156" i="5"/>
  <c r="D153" i="5"/>
  <c r="C150" i="5"/>
  <c r="B147" i="5"/>
  <c r="F143" i="5"/>
  <c r="E140" i="5"/>
  <c r="D137" i="5"/>
  <c r="C134" i="5"/>
  <c r="B131" i="5"/>
  <c r="F127" i="5"/>
  <c r="E124" i="5"/>
  <c r="D121" i="5"/>
  <c r="C118" i="5"/>
  <c r="B115" i="5"/>
  <c r="F111" i="5"/>
  <c r="E108" i="5"/>
  <c r="D105" i="5"/>
  <c r="C102" i="5"/>
  <c r="B99" i="5"/>
  <c r="F95" i="5"/>
  <c r="E92" i="5"/>
  <c r="D89" i="5"/>
  <c r="C86" i="5"/>
  <c r="B83" i="5"/>
  <c r="F79" i="5"/>
  <c r="E76" i="5"/>
  <c r="D73" i="5"/>
  <c r="C70" i="5"/>
  <c r="B67" i="5"/>
  <c r="F63" i="5"/>
  <c r="E60" i="5"/>
  <c r="D57" i="5"/>
  <c r="C54" i="5"/>
  <c r="B51" i="5"/>
  <c r="F47" i="5"/>
  <c r="E44" i="5"/>
  <c r="D41" i="5"/>
  <c r="C38" i="5"/>
  <c r="B35" i="5"/>
  <c r="F31" i="5"/>
  <c r="E28" i="5"/>
  <c r="D25" i="5"/>
  <c r="C22" i="5"/>
  <c r="B19" i="5"/>
  <c r="F15" i="5"/>
  <c r="D173" i="4"/>
  <c r="C170" i="4"/>
  <c r="B167" i="4"/>
  <c r="F163" i="4"/>
  <c r="E160" i="4"/>
  <c r="D157" i="4"/>
  <c r="C154" i="4"/>
  <c r="B151" i="4"/>
  <c r="F147" i="4"/>
  <c r="E144" i="4"/>
  <c r="D141" i="4"/>
  <c r="C138" i="4"/>
  <c r="B135" i="4"/>
  <c r="F131" i="4"/>
  <c r="E128" i="4"/>
  <c r="D125" i="4"/>
  <c r="C122" i="4"/>
  <c r="B119" i="4"/>
  <c r="F115" i="4"/>
  <c r="E112" i="4"/>
  <c r="D109" i="4"/>
  <c r="C106" i="4"/>
  <c r="B103" i="4"/>
  <c r="F99" i="4"/>
  <c r="E96" i="4"/>
  <c r="D93" i="4"/>
  <c r="C90" i="4"/>
  <c r="B87" i="4"/>
  <c r="F83" i="4"/>
  <c r="E80" i="4"/>
  <c r="D77" i="4"/>
  <c r="C74" i="4"/>
  <c r="B71" i="4"/>
  <c r="F67" i="4"/>
  <c r="E64" i="4"/>
  <c r="D61" i="4"/>
  <c r="C58" i="4"/>
  <c r="B55" i="4"/>
  <c r="F51" i="4"/>
  <c r="E48" i="4"/>
  <c r="D45" i="4"/>
  <c r="C42" i="4"/>
  <c r="B39" i="4"/>
  <c r="F35" i="4"/>
  <c r="E32" i="4"/>
  <c r="D29" i="4"/>
  <c r="C26" i="4"/>
  <c r="B23" i="4"/>
  <c r="F19" i="4"/>
  <c r="E16" i="4"/>
  <c r="C13" i="4"/>
  <c r="B171" i="3"/>
  <c r="F167" i="3"/>
  <c r="E164" i="3"/>
  <c r="D161" i="3"/>
  <c r="C158" i="3"/>
  <c r="B155" i="3"/>
  <c r="D34" i="11"/>
  <c r="E15" i="17"/>
  <c r="D131" i="15"/>
  <c r="D87" i="14"/>
  <c r="F27" i="14"/>
  <c r="B163" i="13"/>
  <c r="D137" i="13"/>
  <c r="F111" i="13"/>
  <c r="C86" i="13"/>
  <c r="E60" i="13"/>
  <c r="B35" i="13"/>
  <c r="C170" i="12"/>
  <c r="E144" i="12"/>
  <c r="B119" i="12"/>
  <c r="B91" i="12"/>
  <c r="F39" i="12"/>
  <c r="D149" i="11"/>
  <c r="E98" i="11"/>
  <c r="B47" i="11"/>
  <c r="C156" i="10"/>
  <c r="D105" i="10"/>
  <c r="D67" i="10"/>
  <c r="F41" i="10"/>
  <c r="C16" i="10"/>
  <c r="C128" i="9"/>
  <c r="D85" i="9"/>
  <c r="B43" i="9"/>
  <c r="E170" i="8"/>
  <c r="B145" i="8"/>
  <c r="D119" i="8"/>
  <c r="F93" i="8"/>
  <c r="C68" i="8"/>
  <c r="B61" i="8"/>
  <c r="F57" i="8"/>
  <c r="E54" i="8"/>
  <c r="D51" i="8"/>
  <c r="C48" i="8"/>
  <c r="B45" i="8"/>
  <c r="F41" i="8"/>
  <c r="E38" i="8"/>
  <c r="D35" i="8"/>
  <c r="C32" i="8"/>
  <c r="B29" i="8"/>
  <c r="F25" i="8"/>
  <c r="E22" i="8"/>
  <c r="D19" i="8"/>
  <c r="C16" i="8"/>
  <c r="F173" i="7"/>
  <c r="E170" i="7"/>
  <c r="D167" i="7"/>
  <c r="C164" i="7"/>
  <c r="B161" i="7"/>
  <c r="F157" i="7"/>
  <c r="E154" i="7"/>
  <c r="D151" i="7"/>
  <c r="C148" i="7"/>
  <c r="B145" i="7"/>
  <c r="F141" i="7"/>
  <c r="E138" i="7"/>
  <c r="D135" i="7"/>
  <c r="C132" i="7"/>
  <c r="B129" i="7"/>
  <c r="F125" i="7"/>
  <c r="E122" i="7"/>
  <c r="D119" i="7"/>
  <c r="C116" i="7"/>
  <c r="B113" i="7"/>
  <c r="F109" i="7"/>
  <c r="E106" i="7"/>
  <c r="D103" i="7"/>
  <c r="C100" i="7"/>
  <c r="B97" i="7"/>
  <c r="F93" i="7"/>
  <c r="E90" i="7"/>
  <c r="D87" i="7"/>
  <c r="C84" i="7"/>
  <c r="B81" i="7"/>
  <c r="F77" i="7"/>
  <c r="E74" i="7"/>
  <c r="D71" i="7"/>
  <c r="C68" i="7"/>
  <c r="B65" i="7"/>
  <c r="F61" i="7"/>
  <c r="E58" i="7"/>
  <c r="D55" i="7"/>
  <c r="C52" i="7"/>
  <c r="B49" i="7"/>
  <c r="F45" i="7"/>
  <c r="E42" i="7"/>
  <c r="D39" i="7"/>
  <c r="C36" i="7"/>
  <c r="B33" i="7"/>
  <c r="F29" i="7"/>
  <c r="E26" i="7"/>
  <c r="D23" i="7"/>
  <c r="C20" i="7"/>
  <c r="B17" i="7"/>
  <c r="E13" i="7"/>
  <c r="D171" i="6"/>
  <c r="C168" i="6"/>
  <c r="B165" i="6"/>
  <c r="F161" i="6"/>
  <c r="E158" i="6"/>
  <c r="D155" i="6"/>
  <c r="C152" i="6"/>
  <c r="B149" i="6"/>
  <c r="F145" i="6"/>
  <c r="E142" i="6"/>
  <c r="D139" i="6"/>
  <c r="C136" i="6"/>
  <c r="B133" i="6"/>
  <c r="F129" i="6"/>
  <c r="E126" i="6"/>
  <c r="D123" i="6"/>
  <c r="C120" i="6"/>
  <c r="B117" i="6"/>
  <c r="F113" i="6"/>
  <c r="E110" i="6"/>
  <c r="D107" i="6"/>
  <c r="C104" i="6"/>
  <c r="B101" i="6"/>
  <c r="F97" i="6"/>
  <c r="E94" i="6"/>
  <c r="D91" i="6"/>
  <c r="C88" i="6"/>
  <c r="B85" i="6"/>
  <c r="F81" i="6"/>
  <c r="E78" i="6"/>
  <c r="D75" i="6"/>
  <c r="C72" i="6"/>
  <c r="B69" i="6"/>
  <c r="F65" i="6"/>
  <c r="E62" i="6"/>
  <c r="D59" i="6"/>
  <c r="C56" i="6"/>
  <c r="B53" i="6"/>
  <c r="F49" i="6"/>
  <c r="E46" i="6"/>
  <c r="D43" i="6"/>
  <c r="C40" i="6"/>
  <c r="B37" i="6"/>
  <c r="F33" i="6"/>
  <c r="E30" i="6"/>
  <c r="D27" i="6"/>
  <c r="C24" i="6"/>
  <c r="B21" i="6"/>
  <c r="F17" i="6"/>
  <c r="E14" i="6"/>
  <c r="C172" i="5"/>
  <c r="B169" i="5"/>
  <c r="F165" i="5"/>
  <c r="E162" i="5"/>
  <c r="D159" i="5"/>
  <c r="C156" i="5"/>
  <c r="B153" i="5"/>
  <c r="F149" i="5"/>
  <c r="E146" i="5"/>
  <c r="D143" i="5"/>
  <c r="C140" i="5"/>
  <c r="B137" i="5"/>
  <c r="F133" i="5"/>
  <c r="E130" i="5"/>
  <c r="D127" i="5"/>
  <c r="C124" i="5"/>
  <c r="B121" i="5"/>
  <c r="F117" i="5"/>
  <c r="E114" i="5"/>
  <c r="D111" i="5"/>
  <c r="C108" i="5"/>
  <c r="B105" i="5"/>
  <c r="F101" i="5"/>
  <c r="E98" i="5"/>
  <c r="D95" i="5"/>
  <c r="C92" i="5"/>
  <c r="B89" i="5"/>
  <c r="F85" i="5"/>
  <c r="E82" i="5"/>
  <c r="D79" i="5"/>
  <c r="C76" i="5"/>
  <c r="B73" i="5"/>
  <c r="F69" i="5"/>
  <c r="E66" i="5"/>
  <c r="D63" i="5"/>
  <c r="C60" i="5"/>
  <c r="B57" i="5"/>
  <c r="F53" i="5"/>
  <c r="E50" i="5"/>
  <c r="D47" i="5"/>
  <c r="C44" i="5"/>
  <c r="B41" i="5"/>
  <c r="F37" i="5"/>
  <c r="E34" i="5"/>
  <c r="D31" i="5"/>
  <c r="C28" i="5"/>
  <c r="B25" i="5"/>
  <c r="F21" i="5"/>
  <c r="E18" i="5"/>
  <c r="D15" i="5"/>
  <c r="B173" i="4"/>
  <c r="F169" i="4"/>
  <c r="E166" i="4"/>
  <c r="D163" i="4"/>
  <c r="C160" i="4"/>
  <c r="B157" i="4"/>
  <c r="F153" i="4"/>
  <c r="E150" i="4"/>
  <c r="D147" i="4"/>
  <c r="C144" i="4"/>
  <c r="B141" i="4"/>
  <c r="F137" i="4"/>
  <c r="E134" i="4"/>
  <c r="D131" i="4"/>
  <c r="C128" i="4"/>
  <c r="B125" i="4"/>
  <c r="F121" i="4"/>
  <c r="E118" i="4"/>
  <c r="D115" i="4"/>
  <c r="C112" i="4"/>
  <c r="B109" i="4"/>
  <c r="F105" i="4"/>
  <c r="E102" i="4"/>
  <c r="D99" i="4"/>
  <c r="C96" i="4"/>
  <c r="B93" i="4"/>
  <c r="F89" i="4"/>
  <c r="E86" i="4"/>
  <c r="D83" i="4"/>
  <c r="C80" i="4"/>
  <c r="B77" i="4"/>
  <c r="F73" i="4"/>
  <c r="E70" i="4"/>
  <c r="D67" i="4"/>
  <c r="C64" i="4"/>
  <c r="B61" i="4"/>
  <c r="F57" i="4"/>
  <c r="E54" i="4"/>
  <c r="D51" i="4"/>
  <c r="C48" i="4"/>
  <c r="B45" i="4"/>
  <c r="F41" i="4"/>
  <c r="E38" i="4"/>
  <c r="D35" i="4"/>
  <c r="C32" i="4"/>
  <c r="B29" i="4"/>
  <c r="F25" i="4"/>
  <c r="E22" i="4"/>
  <c r="D19" i="4"/>
  <c r="C16" i="4"/>
  <c r="F173" i="3"/>
  <c r="E170" i="3"/>
  <c r="D167" i="3"/>
  <c r="C164" i="3"/>
  <c r="B161" i="3"/>
  <c r="F157" i="3"/>
  <c r="E154" i="3"/>
  <c r="D151" i="3"/>
  <c r="B170" i="10"/>
  <c r="F149" i="16"/>
  <c r="F105" i="15"/>
  <c r="C68" i="14"/>
  <c r="E24" i="14"/>
  <c r="F159" i="13"/>
  <c r="C134" i="13"/>
  <c r="E108" i="13"/>
  <c r="B83" i="13"/>
  <c r="D57" i="13"/>
  <c r="F31" i="13"/>
  <c r="B167" i="12"/>
  <c r="D141" i="12"/>
  <c r="F115" i="12"/>
  <c r="C84" i="12"/>
  <c r="D33" i="12"/>
  <c r="B143" i="11"/>
  <c r="F91" i="11"/>
  <c r="C40" i="11"/>
  <c r="E150" i="10"/>
  <c r="B99" i="10"/>
  <c r="C64" i="10"/>
  <c r="E38" i="10"/>
  <c r="D165" i="9"/>
  <c r="B123" i="9"/>
  <c r="C80" i="9"/>
  <c r="D37" i="9"/>
  <c r="D167" i="8"/>
  <c r="F141" i="8"/>
  <c r="C116" i="8"/>
  <c r="E90" i="8"/>
  <c r="B65" i="8"/>
  <c r="E60" i="8"/>
  <c r="D57" i="8"/>
  <c r="C54" i="8"/>
  <c r="B51" i="8"/>
  <c r="F47" i="8"/>
  <c r="E44" i="8"/>
  <c r="D41" i="8"/>
  <c r="C38" i="8"/>
  <c r="B35" i="8"/>
  <c r="F31" i="8"/>
  <c r="E28" i="8"/>
  <c r="D25" i="8"/>
  <c r="C22" i="8"/>
  <c r="B19" i="8"/>
  <c r="F15" i="8"/>
  <c r="D173" i="7"/>
  <c r="C170" i="7"/>
  <c r="B167" i="7"/>
  <c r="F163" i="7"/>
  <c r="E160" i="7"/>
  <c r="D157" i="7"/>
  <c r="C154" i="7"/>
  <c r="B151" i="7"/>
  <c r="F147" i="7"/>
  <c r="E144" i="7"/>
  <c r="D141" i="7"/>
  <c r="C138" i="7"/>
  <c r="B135" i="7"/>
  <c r="F131" i="7"/>
  <c r="E128" i="7"/>
  <c r="D125" i="7"/>
  <c r="C122" i="7"/>
  <c r="B119" i="7"/>
  <c r="F115" i="7"/>
  <c r="E112" i="7"/>
  <c r="D109" i="7"/>
  <c r="C106" i="7"/>
  <c r="B103" i="7"/>
  <c r="F99" i="7"/>
  <c r="E96" i="7"/>
  <c r="D93" i="7"/>
  <c r="C90" i="7"/>
  <c r="B87" i="7"/>
  <c r="F83" i="7"/>
  <c r="E80" i="7"/>
  <c r="D77" i="7"/>
  <c r="C74" i="7"/>
  <c r="B71" i="7"/>
  <c r="F67" i="7"/>
  <c r="E64" i="7"/>
  <c r="D61" i="7"/>
  <c r="C58" i="7"/>
  <c r="B55" i="7"/>
  <c r="F51" i="7"/>
  <c r="E48" i="7"/>
  <c r="D45" i="7"/>
  <c r="C42" i="7"/>
  <c r="B39" i="7"/>
  <c r="F35" i="7"/>
  <c r="E32" i="7"/>
  <c r="D29" i="7"/>
  <c r="C26" i="7"/>
  <c r="B23" i="7"/>
  <c r="F19" i="7"/>
  <c r="E16" i="7"/>
  <c r="C13" i="7"/>
  <c r="B171" i="6"/>
  <c r="F167" i="6"/>
  <c r="E164" i="6"/>
  <c r="D161" i="6"/>
  <c r="C158" i="6"/>
  <c r="B155" i="6"/>
  <c r="F151" i="6"/>
  <c r="E148" i="6"/>
  <c r="D145" i="6"/>
  <c r="C142" i="6"/>
  <c r="B139" i="6"/>
  <c r="F135" i="6"/>
  <c r="E132" i="6"/>
  <c r="D129" i="6"/>
  <c r="C126" i="6"/>
  <c r="B123" i="6"/>
  <c r="F119" i="6"/>
  <c r="E116" i="6"/>
  <c r="D113" i="6"/>
  <c r="C110" i="6"/>
  <c r="B107" i="6"/>
  <c r="F103" i="6"/>
  <c r="E100" i="6"/>
  <c r="D97" i="6"/>
  <c r="C94" i="6"/>
  <c r="B91" i="6"/>
  <c r="F87" i="6"/>
  <c r="E84" i="6"/>
  <c r="D81" i="6"/>
  <c r="C78" i="6"/>
  <c r="B75" i="6"/>
  <c r="F71" i="6"/>
  <c r="E68" i="6"/>
  <c r="D65" i="6"/>
  <c r="C62" i="6"/>
  <c r="B59" i="6"/>
  <c r="F55" i="6"/>
  <c r="E52" i="6"/>
  <c r="D49" i="6"/>
  <c r="C46" i="6"/>
  <c r="B43" i="6"/>
  <c r="F39" i="6"/>
  <c r="E36" i="6"/>
  <c r="D33" i="6"/>
  <c r="C30" i="6"/>
  <c r="B27" i="6"/>
  <c r="F23" i="6"/>
  <c r="E20" i="6"/>
  <c r="D17" i="6"/>
  <c r="C14" i="6"/>
  <c r="F171" i="5"/>
  <c r="E168" i="5"/>
  <c r="D165" i="5"/>
  <c r="C162" i="5"/>
  <c r="B159" i="5"/>
  <c r="F155" i="5"/>
  <c r="E152" i="5"/>
  <c r="D149" i="5"/>
  <c r="C146" i="5"/>
  <c r="B143" i="5"/>
  <c r="F139" i="5"/>
  <c r="E136" i="5"/>
  <c r="D133" i="5"/>
  <c r="C130" i="5"/>
  <c r="B127" i="5"/>
  <c r="F123" i="5"/>
  <c r="E120" i="5"/>
  <c r="D117" i="5"/>
  <c r="C114" i="5"/>
  <c r="B111" i="5"/>
  <c r="F107" i="5"/>
  <c r="E104" i="5"/>
  <c r="D101" i="5"/>
  <c r="C98" i="5"/>
  <c r="B95" i="5"/>
  <c r="F91" i="5"/>
  <c r="E88" i="5"/>
  <c r="D85" i="5"/>
  <c r="C82" i="5"/>
  <c r="B79" i="5"/>
  <c r="F75" i="5"/>
  <c r="E72" i="5"/>
  <c r="D69" i="5"/>
  <c r="C66" i="5"/>
  <c r="B63" i="5"/>
  <c r="F59" i="5"/>
  <c r="E56" i="5"/>
  <c r="D53" i="5"/>
  <c r="C50" i="5"/>
  <c r="B47" i="5"/>
  <c r="F43" i="5"/>
  <c r="E40" i="5"/>
  <c r="D37" i="5"/>
  <c r="C34" i="5"/>
  <c r="B31" i="5"/>
  <c r="F27" i="5"/>
  <c r="E24" i="5"/>
  <c r="D21" i="5"/>
  <c r="C18" i="5"/>
  <c r="B15" i="5"/>
  <c r="E172" i="4"/>
  <c r="D169" i="4"/>
  <c r="C166" i="4"/>
  <c r="B163" i="4"/>
  <c r="F159" i="4"/>
  <c r="E156" i="4"/>
  <c r="D153" i="4"/>
  <c r="C150" i="4"/>
  <c r="B147" i="4"/>
  <c r="F143" i="4"/>
  <c r="E140" i="4"/>
  <c r="D137" i="4"/>
  <c r="C134" i="4"/>
  <c r="B131" i="4"/>
  <c r="F127" i="4"/>
  <c r="E124" i="4"/>
  <c r="D121" i="4"/>
  <c r="C118" i="4"/>
  <c r="B115" i="4"/>
  <c r="F111" i="4"/>
  <c r="E108" i="4"/>
  <c r="D105" i="4"/>
  <c r="C102" i="4"/>
  <c r="B99" i="4"/>
  <c r="F95" i="4"/>
  <c r="E92" i="4"/>
  <c r="D89" i="4"/>
  <c r="C86" i="4"/>
  <c r="B83" i="4"/>
  <c r="F79" i="4"/>
  <c r="E76" i="4"/>
  <c r="D73" i="4"/>
  <c r="C70" i="4"/>
  <c r="B67" i="4"/>
  <c r="F63" i="4"/>
  <c r="E60" i="4"/>
  <c r="D57" i="4"/>
  <c r="C54" i="4"/>
  <c r="B51" i="4"/>
  <c r="F47" i="4"/>
  <c r="E44" i="4"/>
  <c r="D41" i="4"/>
  <c r="C38" i="4"/>
  <c r="B35" i="4"/>
  <c r="F31" i="4"/>
  <c r="E28" i="4"/>
  <c r="D25" i="4"/>
  <c r="C22" i="4"/>
  <c r="B19" i="4"/>
  <c r="F15" i="4"/>
  <c r="D173" i="3"/>
  <c r="C170" i="3"/>
  <c r="B167" i="3"/>
  <c r="F163" i="3"/>
  <c r="E160" i="3"/>
  <c r="D157" i="3"/>
  <c r="C154" i="3"/>
  <c r="D144" i="10"/>
  <c r="F79" i="13"/>
  <c r="C136" i="11"/>
  <c r="D117" i="9"/>
  <c r="C60" i="8"/>
  <c r="E34" i="8"/>
  <c r="F169" i="7"/>
  <c r="C144" i="7"/>
  <c r="E118" i="7"/>
  <c r="B93" i="7"/>
  <c r="D67" i="7"/>
  <c r="F41" i="7"/>
  <c r="C16" i="7"/>
  <c r="D151" i="6"/>
  <c r="F125" i="6"/>
  <c r="C100" i="6"/>
  <c r="E74" i="6"/>
  <c r="B49" i="6"/>
  <c r="D23" i="6"/>
  <c r="E158" i="5"/>
  <c r="B133" i="5"/>
  <c r="D107" i="5"/>
  <c r="F81" i="5"/>
  <c r="C56" i="5"/>
  <c r="E30" i="5"/>
  <c r="F165" i="4"/>
  <c r="C140" i="4"/>
  <c r="E114" i="4"/>
  <c r="B89" i="4"/>
  <c r="D63" i="4"/>
  <c r="F37" i="4"/>
  <c r="B173" i="3"/>
  <c r="B151" i="3"/>
  <c r="F147" i="3"/>
  <c r="E144" i="3"/>
  <c r="D141" i="3"/>
  <c r="C138" i="3"/>
  <c r="B135" i="3"/>
  <c r="F131" i="3"/>
  <c r="E128" i="3"/>
  <c r="D125" i="3"/>
  <c r="C122" i="3"/>
  <c r="B119" i="3"/>
  <c r="F115" i="3"/>
  <c r="E112" i="3"/>
  <c r="D109" i="3"/>
  <c r="C106" i="3"/>
  <c r="B103" i="3"/>
  <c r="F99" i="3"/>
  <c r="E96" i="3"/>
  <c r="D91" i="12"/>
  <c r="B85" i="12"/>
  <c r="C78" i="12"/>
  <c r="E72" i="12"/>
  <c r="F65" i="12"/>
  <c r="D59" i="12"/>
  <c r="B53" i="12"/>
  <c r="C46" i="12"/>
  <c r="E40" i="12"/>
  <c r="F33" i="12"/>
  <c r="D27" i="12"/>
  <c r="B21" i="12"/>
  <c r="C14" i="12"/>
  <c r="B169" i="11"/>
  <c r="C162" i="11"/>
  <c r="E156" i="11"/>
  <c r="F149" i="11"/>
  <c r="D143" i="11"/>
  <c r="B137" i="11"/>
  <c r="C130" i="11"/>
  <c r="E124" i="11"/>
  <c r="F117" i="11"/>
  <c r="D111" i="11"/>
  <c r="B105" i="11"/>
  <c r="C98" i="11"/>
  <c r="E92" i="11"/>
  <c r="F85" i="11"/>
  <c r="D79" i="11"/>
  <c r="B73" i="11"/>
  <c r="C66" i="11"/>
  <c r="E60" i="11"/>
  <c r="F53" i="11"/>
  <c r="D47" i="11"/>
  <c r="B41" i="11"/>
  <c r="C34" i="11"/>
  <c r="E28" i="11"/>
  <c r="F21" i="11"/>
  <c r="D15" i="11"/>
  <c r="F169" i="10"/>
  <c r="D163" i="10"/>
  <c r="B157" i="10"/>
  <c r="C150" i="10"/>
  <c r="E144" i="10"/>
  <c r="F137" i="10"/>
  <c r="D131" i="10"/>
  <c r="B125" i="10"/>
  <c r="C118" i="10"/>
  <c r="E112" i="10"/>
  <c r="F105" i="10"/>
  <c r="D99" i="10"/>
  <c r="B93" i="10"/>
  <c r="C86" i="10"/>
  <c r="F80" i="10"/>
  <c r="E77" i="10"/>
  <c r="D74" i="10"/>
  <c r="C71" i="10"/>
  <c r="B68" i="10"/>
  <c r="F64" i="10"/>
  <c r="E61" i="10"/>
  <c r="D58" i="10"/>
  <c r="C55" i="10"/>
  <c r="B52" i="10"/>
  <c r="F48" i="10"/>
  <c r="E45" i="10"/>
  <c r="D42" i="10"/>
  <c r="C39" i="10"/>
  <c r="B36" i="10"/>
  <c r="F32" i="10"/>
  <c r="E29" i="10"/>
  <c r="D26" i="10"/>
  <c r="C23" i="10"/>
  <c r="B20" i="10"/>
  <c r="F16" i="10"/>
  <c r="F13" i="10"/>
  <c r="B162" i="9"/>
  <c r="D156" i="9"/>
  <c r="C151" i="9"/>
  <c r="B146" i="9"/>
  <c r="D140" i="9"/>
  <c r="C135" i="9"/>
  <c r="B130" i="9"/>
  <c r="D124" i="9"/>
  <c r="C119" i="9"/>
  <c r="B114" i="9"/>
  <c r="D108" i="9"/>
  <c r="C103" i="9"/>
  <c r="B98" i="9"/>
  <c r="D92" i="9"/>
  <c r="C87" i="9"/>
  <c r="B82" i="9"/>
  <c r="D76" i="9"/>
  <c r="C71" i="9"/>
  <c r="B66" i="9"/>
  <c r="D60" i="9"/>
  <c r="C55" i="9"/>
  <c r="B50" i="9"/>
  <c r="D44" i="9"/>
  <c r="C39" i="9"/>
  <c r="B34" i="9"/>
  <c r="D28" i="9"/>
  <c r="C23" i="9"/>
  <c r="B18" i="9"/>
  <c r="D12" i="9"/>
  <c r="C7" i="9"/>
  <c r="E171" i="8"/>
  <c r="D168" i="8"/>
  <c r="C165" i="8"/>
  <c r="B162" i="8"/>
  <c r="F158" i="8"/>
  <c r="E155" i="8"/>
  <c r="D152" i="8"/>
  <c r="C149" i="8"/>
  <c r="B146" i="8"/>
  <c r="F142" i="8"/>
  <c r="E139" i="8"/>
  <c r="D136" i="8"/>
  <c r="C133" i="8"/>
  <c r="B130" i="8"/>
  <c r="F126" i="8"/>
  <c r="E123" i="8"/>
  <c r="D120" i="8"/>
  <c r="C117" i="8"/>
  <c r="B114" i="8"/>
  <c r="F110" i="8"/>
  <c r="E107" i="8"/>
  <c r="D104" i="8"/>
  <c r="C101" i="8"/>
  <c r="B98" i="8"/>
  <c r="F94" i="8"/>
  <c r="E91" i="8"/>
  <c r="D88" i="8"/>
  <c r="C85" i="8"/>
  <c r="B82" i="8"/>
  <c r="F78" i="8"/>
  <c r="E75" i="8"/>
  <c r="D72" i="8"/>
  <c r="C69" i="8"/>
  <c r="B66" i="8"/>
  <c r="F62" i="8"/>
  <c r="E59" i="8"/>
  <c r="D56" i="8"/>
  <c r="C53" i="8"/>
  <c r="B50" i="8"/>
  <c r="F46" i="8"/>
  <c r="E43" i="8"/>
  <c r="D40" i="8"/>
  <c r="C37" i="8"/>
  <c r="B34" i="8"/>
  <c r="F30" i="8"/>
  <c r="E27" i="8"/>
  <c r="D24" i="8"/>
  <c r="C21" i="8"/>
  <c r="B18" i="8"/>
  <c r="F14" i="8"/>
  <c r="F172" i="7"/>
  <c r="E169" i="7"/>
  <c r="D166" i="7"/>
  <c r="C163" i="7"/>
  <c r="B160" i="7"/>
  <c r="F156" i="7"/>
  <c r="E153" i="7"/>
  <c r="D150" i="7"/>
  <c r="C147" i="7"/>
  <c r="B144" i="7"/>
  <c r="F140" i="7"/>
  <c r="E137" i="7"/>
  <c r="D134" i="7"/>
  <c r="C131" i="7"/>
  <c r="B128" i="7"/>
  <c r="F124" i="7"/>
  <c r="E121" i="7"/>
  <c r="D118" i="7"/>
  <c r="C115" i="7"/>
  <c r="B112" i="7"/>
  <c r="F108" i="7"/>
  <c r="E105" i="7"/>
  <c r="D102" i="7"/>
  <c r="C99" i="7"/>
  <c r="B96" i="7"/>
  <c r="F92" i="7"/>
  <c r="E89" i="7"/>
  <c r="D86" i="7"/>
  <c r="C83" i="7"/>
  <c r="B80" i="7"/>
  <c r="F76" i="7"/>
  <c r="E73" i="7"/>
  <c r="D70" i="7"/>
  <c r="C67" i="7"/>
  <c r="B64" i="7"/>
  <c r="F60" i="7"/>
  <c r="E57" i="7"/>
  <c r="D54" i="7"/>
  <c r="C51" i="7"/>
  <c r="B48" i="7"/>
  <c r="F44" i="7"/>
  <c r="E41" i="7"/>
  <c r="D38" i="7"/>
  <c r="C35" i="7"/>
  <c r="B32" i="7"/>
  <c r="F28" i="7"/>
  <c r="E25" i="7"/>
  <c r="D22" i="7"/>
  <c r="C19" i="7"/>
  <c r="B16" i="7"/>
  <c r="B13" i="7"/>
  <c r="F170" i="6"/>
  <c r="E167" i="6"/>
  <c r="D164" i="6"/>
  <c r="C161" i="6"/>
  <c r="B158" i="6"/>
  <c r="F154" i="6"/>
  <c r="E151" i="6"/>
  <c r="D148" i="6"/>
  <c r="C145" i="6"/>
  <c r="B142" i="6"/>
  <c r="F138" i="6"/>
  <c r="E135" i="6"/>
  <c r="D132" i="6"/>
  <c r="C129" i="6"/>
  <c r="B126" i="6"/>
  <c r="F122" i="6"/>
  <c r="E119" i="6"/>
  <c r="D116" i="6"/>
  <c r="C113" i="6"/>
  <c r="B110" i="6"/>
  <c r="F106" i="6"/>
  <c r="E103" i="6"/>
  <c r="D100" i="6"/>
  <c r="C97" i="6"/>
  <c r="B94" i="6"/>
  <c r="F90" i="6"/>
  <c r="E87" i="6"/>
  <c r="D84" i="6"/>
  <c r="C81" i="6"/>
  <c r="B78" i="6"/>
  <c r="F74" i="6"/>
  <c r="E71" i="6"/>
  <c r="D68" i="6"/>
  <c r="C65" i="6"/>
  <c r="B62" i="6"/>
  <c r="F58" i="6"/>
  <c r="E55" i="6"/>
  <c r="D52" i="6"/>
  <c r="C49" i="6"/>
  <c r="B46" i="6"/>
  <c r="F42" i="6"/>
  <c r="E39" i="6"/>
  <c r="D36" i="6"/>
  <c r="C33" i="6"/>
  <c r="B30" i="6"/>
  <c r="F26" i="6"/>
  <c r="E23" i="6"/>
  <c r="D20" i="6"/>
  <c r="C17" i="6"/>
  <c r="B14" i="6"/>
  <c r="B172" i="5"/>
  <c r="F168" i="5"/>
  <c r="E165" i="5"/>
  <c r="D162" i="5"/>
  <c r="C159" i="5"/>
  <c r="B156" i="5"/>
  <c r="F152" i="5"/>
  <c r="E149" i="5"/>
  <c r="D146" i="5"/>
  <c r="C143" i="5"/>
  <c r="B140" i="5"/>
  <c r="F136" i="5"/>
  <c r="E133" i="5"/>
  <c r="D130" i="5"/>
  <c r="C127" i="5"/>
  <c r="B124" i="5"/>
  <c r="F120" i="5"/>
  <c r="E117" i="5"/>
  <c r="D114" i="5"/>
  <c r="C111" i="5"/>
  <c r="B108" i="5"/>
  <c r="F104" i="5"/>
  <c r="E101" i="5"/>
  <c r="D98" i="5"/>
  <c r="C95" i="5"/>
  <c r="B92" i="5"/>
  <c r="F88" i="5"/>
  <c r="E85" i="5"/>
  <c r="D82" i="5"/>
  <c r="C79" i="5"/>
  <c r="B76" i="5"/>
  <c r="F72" i="5"/>
  <c r="E69" i="5"/>
  <c r="D66" i="5"/>
  <c r="C63" i="5"/>
  <c r="B60" i="5"/>
  <c r="F56" i="5"/>
  <c r="E53" i="5"/>
  <c r="D50" i="5"/>
  <c r="C47" i="5"/>
  <c r="B44" i="5"/>
  <c r="F40" i="5"/>
  <c r="E37" i="5"/>
  <c r="D34" i="5"/>
  <c r="C31" i="5"/>
  <c r="B28" i="5"/>
  <c r="F24" i="5"/>
  <c r="E21" i="5"/>
  <c r="D18" i="5"/>
  <c r="C15" i="5"/>
  <c r="C173" i="4"/>
  <c r="B170" i="4"/>
  <c r="F166" i="4"/>
  <c r="E163" i="4"/>
  <c r="D160" i="4"/>
  <c r="C157" i="4"/>
  <c r="B154" i="4"/>
  <c r="F150" i="4"/>
  <c r="E147" i="4"/>
  <c r="D144" i="4"/>
  <c r="C141" i="4"/>
  <c r="B138" i="4"/>
  <c r="F134" i="4"/>
  <c r="E131" i="4"/>
  <c r="D128" i="4"/>
  <c r="C125" i="4"/>
  <c r="B122" i="4"/>
  <c r="F118" i="4"/>
  <c r="E115" i="4"/>
  <c r="D112" i="4"/>
  <c r="C109" i="4"/>
  <c r="B106" i="4"/>
  <c r="F102" i="4"/>
  <c r="E99" i="4"/>
  <c r="D96" i="4"/>
  <c r="C93" i="4"/>
  <c r="B90" i="4"/>
  <c r="F86" i="4"/>
  <c r="E83" i="4"/>
  <c r="D80" i="4"/>
  <c r="C77" i="4"/>
  <c r="B74" i="4"/>
  <c r="F70" i="4"/>
  <c r="E67" i="4"/>
  <c r="D64" i="4"/>
  <c r="D58" i="4"/>
  <c r="B52" i="4"/>
  <c r="C45" i="4"/>
  <c r="E39" i="4"/>
  <c r="F32" i="4"/>
  <c r="D26" i="4"/>
  <c r="B20" i="4"/>
  <c r="F13" i="4"/>
  <c r="D168" i="3"/>
  <c r="B162" i="3"/>
  <c r="C155" i="3"/>
  <c r="E149" i="3"/>
  <c r="F142" i="3"/>
  <c r="D136" i="3"/>
  <c r="B130" i="3"/>
  <c r="C123" i="3"/>
  <c r="E117" i="3"/>
  <c r="F110" i="3"/>
  <c r="D104" i="3"/>
  <c r="B98" i="3"/>
  <c r="D93" i="3"/>
  <c r="C90" i="3"/>
  <c r="B87" i="3"/>
  <c r="F83" i="3"/>
  <c r="E80" i="3"/>
  <c r="D77" i="3"/>
  <c r="C74" i="3"/>
  <c r="B71" i="3"/>
  <c r="F67" i="3"/>
  <c r="E64" i="3"/>
  <c r="D61" i="3"/>
  <c r="C58" i="3"/>
  <c r="B55" i="3"/>
  <c r="F51" i="3"/>
  <c r="E48" i="3"/>
  <c r="D45" i="3"/>
  <c r="C42" i="3"/>
  <c r="B39" i="3"/>
  <c r="F35" i="3"/>
  <c r="E32" i="3"/>
  <c r="D29" i="3"/>
  <c r="C26" i="3"/>
  <c r="B23" i="3"/>
  <c r="F19" i="3"/>
  <c r="E16" i="3"/>
  <c r="C13" i="3"/>
  <c r="B58" i="4"/>
  <c r="C51" i="4"/>
  <c r="E45" i="4"/>
  <c r="F38" i="4"/>
  <c r="D32" i="4"/>
  <c r="B26" i="4"/>
  <c r="C19" i="4"/>
  <c r="D13" i="4"/>
  <c r="B168" i="3"/>
  <c r="C161" i="3"/>
  <c r="E155" i="3"/>
  <c r="F148" i="3"/>
  <c r="D142" i="3"/>
  <c r="B136" i="3"/>
  <c r="C129" i="3"/>
  <c r="E123" i="3"/>
  <c r="F116" i="3"/>
  <c r="D110" i="3"/>
  <c r="B104" i="3"/>
  <c r="C97" i="3"/>
  <c r="E93" i="3"/>
  <c r="D90" i="3"/>
  <c r="C87" i="3"/>
  <c r="B84" i="3"/>
  <c r="F80" i="3"/>
  <c r="E77" i="3"/>
  <c r="D74" i="3"/>
  <c r="C71" i="3"/>
  <c r="B68" i="3"/>
  <c r="F64" i="3"/>
  <c r="E61" i="3"/>
  <c r="D58" i="3"/>
  <c r="C55" i="3"/>
  <c r="B52" i="3"/>
  <c r="F48" i="3"/>
  <c r="E45" i="3"/>
  <c r="D42" i="3"/>
  <c r="C39" i="3"/>
  <c r="B36" i="3"/>
  <c r="F32" i="3"/>
  <c r="E29" i="3"/>
  <c r="D26" i="3"/>
  <c r="C23" i="3"/>
  <c r="B20" i="3"/>
  <c r="F16" i="3"/>
  <c r="F13" i="3"/>
  <c r="B173" i="7"/>
  <c r="F121" i="7"/>
  <c r="D19" i="7"/>
  <c r="F161" i="5"/>
  <c r="F33" i="5"/>
  <c r="E66" i="4"/>
  <c r="B145" i="3"/>
  <c r="E122" i="3"/>
  <c r="C100" i="3"/>
  <c r="F53" i="12"/>
  <c r="D163" i="11"/>
  <c r="E112" i="11"/>
  <c r="C54" i="11"/>
  <c r="E164" i="10"/>
  <c r="D119" i="10"/>
  <c r="B81" i="10"/>
  <c r="B62" i="10"/>
  <c r="E39" i="10"/>
  <c r="D20" i="10"/>
  <c r="C141" i="9"/>
  <c r="C109" i="9"/>
  <c r="B72" i="9"/>
  <c r="B40" i="9"/>
  <c r="B172" i="8"/>
  <c r="C143" i="8"/>
  <c r="B124" i="8"/>
  <c r="D98" i="8"/>
  <c r="F72" i="8"/>
  <c r="D50" i="8"/>
  <c r="C124" i="16"/>
  <c r="C54" i="13"/>
  <c r="D85" i="11"/>
  <c r="B75" i="9"/>
  <c r="B57" i="8"/>
  <c r="D31" i="8"/>
  <c r="E166" i="7"/>
  <c r="B141" i="7"/>
  <c r="D115" i="7"/>
  <c r="F89" i="7"/>
  <c r="C64" i="7"/>
  <c r="E38" i="7"/>
  <c r="F173" i="6"/>
  <c r="C148" i="6"/>
  <c r="E122" i="6"/>
  <c r="B97" i="6"/>
  <c r="D71" i="6"/>
  <c r="F45" i="6"/>
  <c r="C20" i="6"/>
  <c r="D155" i="5"/>
  <c r="F129" i="5"/>
  <c r="C104" i="5"/>
  <c r="E78" i="5"/>
  <c r="B53" i="5"/>
  <c r="D27" i="5"/>
  <c r="E162" i="4"/>
  <c r="B137" i="4"/>
  <c r="D111" i="4"/>
  <c r="F85" i="4"/>
  <c r="C60" i="4"/>
  <c r="E34" i="4"/>
  <c r="F169" i="3"/>
  <c r="E150" i="3"/>
  <c r="D147" i="3"/>
  <c r="C144" i="3"/>
  <c r="B141" i="3"/>
  <c r="F137" i="3"/>
  <c r="E134" i="3"/>
  <c r="D131" i="3"/>
  <c r="C128" i="3"/>
  <c r="B125" i="3"/>
  <c r="F121" i="3"/>
  <c r="E118" i="3"/>
  <c r="D115" i="3"/>
  <c r="C112" i="3"/>
  <c r="B109" i="3"/>
  <c r="F105" i="3"/>
  <c r="E102" i="3"/>
  <c r="D99" i="3"/>
  <c r="C96" i="3"/>
  <c r="C90" i="12"/>
  <c r="E84" i="12"/>
  <c r="F77" i="12"/>
  <c r="D71" i="12"/>
  <c r="B65" i="12"/>
  <c r="C58" i="12"/>
  <c r="E52" i="12"/>
  <c r="F45" i="12"/>
  <c r="D39" i="12"/>
  <c r="B33" i="12"/>
  <c r="C26" i="12"/>
  <c r="E20" i="12"/>
  <c r="C13" i="12"/>
  <c r="E168" i="11"/>
  <c r="F161" i="11"/>
  <c r="D155" i="11"/>
  <c r="B149" i="11"/>
  <c r="C142" i="11"/>
  <c r="E136" i="11"/>
  <c r="F129" i="11"/>
  <c r="D123" i="11"/>
  <c r="B117" i="11"/>
  <c r="C110" i="11"/>
  <c r="E104" i="11"/>
  <c r="F97" i="11"/>
  <c r="D91" i="11"/>
  <c r="B85" i="11"/>
  <c r="C78" i="11"/>
  <c r="E72" i="11"/>
  <c r="F65" i="11"/>
  <c r="D59" i="11"/>
  <c r="B53" i="11"/>
  <c r="C46" i="11"/>
  <c r="E40" i="11"/>
  <c r="F33" i="11"/>
  <c r="D27" i="11"/>
  <c r="B21" i="11"/>
  <c r="C14" i="11"/>
  <c r="B169" i="10"/>
  <c r="C162" i="10"/>
  <c r="E156" i="10"/>
  <c r="F149" i="10"/>
  <c r="D143" i="10"/>
  <c r="B137" i="10"/>
  <c r="C130" i="10"/>
  <c r="E124" i="10"/>
  <c r="F117" i="10"/>
  <c r="D111" i="10"/>
  <c r="B105" i="10"/>
  <c r="C98" i="10"/>
  <c r="E92" i="10"/>
  <c r="F85" i="10"/>
  <c r="D80" i="10"/>
  <c r="C77" i="10"/>
  <c r="B74" i="10"/>
  <c r="F70" i="10"/>
  <c r="E67" i="10"/>
  <c r="D64" i="10"/>
  <c r="C61" i="10"/>
  <c r="B58" i="10"/>
  <c r="F54" i="10"/>
  <c r="E51" i="10"/>
  <c r="D48" i="10"/>
  <c r="C45" i="10"/>
  <c r="B42" i="10"/>
  <c r="F38" i="10"/>
  <c r="E35" i="10"/>
  <c r="D32" i="10"/>
  <c r="C29" i="10"/>
  <c r="B26" i="10"/>
  <c r="F22" i="10"/>
  <c r="E19" i="10"/>
  <c r="D16" i="10"/>
  <c r="D13" i="10"/>
  <c r="C161" i="9"/>
  <c r="B156" i="9"/>
  <c r="D150" i="9"/>
  <c r="C145" i="9"/>
  <c r="B140" i="9"/>
  <c r="D134" i="9"/>
  <c r="C129" i="9"/>
  <c r="B124" i="9"/>
  <c r="D118" i="9"/>
  <c r="C113" i="9"/>
  <c r="B108" i="9"/>
  <c r="D102" i="9"/>
  <c r="C97" i="9"/>
  <c r="B92" i="9"/>
  <c r="D86" i="9"/>
  <c r="C81" i="9"/>
  <c r="B76" i="9"/>
  <c r="D70" i="9"/>
  <c r="C65" i="9"/>
  <c r="B60" i="9"/>
  <c r="D54" i="9"/>
  <c r="C49" i="9"/>
  <c r="B44" i="9"/>
  <c r="D38" i="9"/>
  <c r="C33" i="9"/>
  <c r="B28" i="9"/>
  <c r="D22" i="9"/>
  <c r="C17" i="9"/>
  <c r="B12" i="9"/>
  <c r="D6" i="9"/>
  <c r="C171" i="8"/>
  <c r="B168" i="8"/>
  <c r="F164" i="8"/>
  <c r="E161" i="8"/>
  <c r="D158" i="8"/>
  <c r="C155" i="8"/>
  <c r="B152" i="8"/>
  <c r="F148" i="8"/>
  <c r="E145" i="8"/>
  <c r="D142" i="8"/>
  <c r="C139" i="8"/>
  <c r="B136" i="8"/>
  <c r="F132" i="8"/>
  <c r="E129" i="8"/>
  <c r="D126" i="8"/>
  <c r="C123" i="8"/>
  <c r="B120" i="8"/>
  <c r="F116" i="8"/>
  <c r="E113" i="8"/>
  <c r="D110" i="8"/>
  <c r="C107" i="8"/>
  <c r="B104" i="8"/>
  <c r="F100" i="8"/>
  <c r="E97" i="8"/>
  <c r="D94" i="8"/>
  <c r="C91" i="8"/>
  <c r="B88" i="8"/>
  <c r="F84" i="8"/>
  <c r="E81" i="8"/>
  <c r="D78" i="8"/>
  <c r="C75" i="8"/>
  <c r="B72" i="8"/>
  <c r="F68" i="8"/>
  <c r="E65" i="8"/>
  <c r="D62" i="8"/>
  <c r="C59" i="8"/>
  <c r="B56" i="8"/>
  <c r="F52" i="8"/>
  <c r="E49" i="8"/>
  <c r="D46" i="8"/>
  <c r="C43" i="8"/>
  <c r="B40" i="8"/>
  <c r="F36" i="8"/>
  <c r="E33" i="8"/>
  <c r="D30" i="8"/>
  <c r="C27" i="8"/>
  <c r="B24" i="8"/>
  <c r="F20" i="8"/>
  <c r="E17" i="8"/>
  <c r="D14" i="8"/>
  <c r="D172" i="7"/>
  <c r="C169" i="7"/>
  <c r="B166" i="7"/>
  <c r="F162" i="7"/>
  <c r="E159" i="7"/>
  <c r="D156" i="7"/>
  <c r="C153" i="7"/>
  <c r="B150" i="7"/>
  <c r="F146" i="7"/>
  <c r="E143" i="7"/>
  <c r="D140" i="7"/>
  <c r="C137" i="7"/>
  <c r="B134" i="7"/>
  <c r="F130" i="7"/>
  <c r="E127" i="7"/>
  <c r="D124" i="7"/>
  <c r="C121" i="7"/>
  <c r="B118" i="7"/>
  <c r="F114" i="7"/>
  <c r="E111" i="7"/>
  <c r="D108" i="7"/>
  <c r="C105" i="7"/>
  <c r="B102" i="7"/>
  <c r="F98" i="7"/>
  <c r="E95" i="7"/>
  <c r="D92" i="7"/>
  <c r="C89" i="7"/>
  <c r="B86" i="7"/>
  <c r="F82" i="7"/>
  <c r="E79" i="7"/>
  <c r="D76" i="7"/>
  <c r="C73" i="7"/>
  <c r="B70" i="7"/>
  <c r="F66" i="7"/>
  <c r="E63" i="7"/>
  <c r="D60" i="7"/>
  <c r="C57" i="7"/>
  <c r="B54" i="7"/>
  <c r="F50" i="7"/>
  <c r="E47" i="7"/>
  <c r="D44" i="7"/>
  <c r="C41" i="7"/>
  <c r="B38" i="7"/>
  <c r="F34" i="7"/>
  <c r="E31" i="7"/>
  <c r="D28" i="7"/>
  <c r="C25" i="7"/>
  <c r="B22" i="7"/>
  <c r="F18" i="7"/>
  <c r="E15" i="7"/>
  <c r="E173" i="6"/>
  <c r="D170" i="6"/>
  <c r="C167" i="6"/>
  <c r="B164" i="6"/>
  <c r="F160" i="6"/>
  <c r="E157" i="6"/>
  <c r="D154" i="6"/>
  <c r="C151" i="6"/>
  <c r="B148" i="6"/>
  <c r="F144" i="6"/>
  <c r="E141" i="6"/>
  <c r="D138" i="6"/>
  <c r="C135" i="6"/>
  <c r="B132" i="6"/>
  <c r="F128" i="6"/>
  <c r="E125" i="6"/>
  <c r="D122" i="6"/>
  <c r="C119" i="6"/>
  <c r="B116" i="6"/>
  <c r="F112" i="6"/>
  <c r="E109" i="6"/>
  <c r="D106" i="6"/>
  <c r="C103" i="6"/>
  <c r="B100" i="6"/>
  <c r="F96" i="6"/>
  <c r="E93" i="6"/>
  <c r="D90" i="6"/>
  <c r="C87" i="6"/>
  <c r="B84" i="6"/>
  <c r="F80" i="6"/>
  <c r="E77" i="6"/>
  <c r="D74" i="6"/>
  <c r="C71" i="6"/>
  <c r="B68" i="6"/>
  <c r="F64" i="6"/>
  <c r="E61" i="6"/>
  <c r="D58" i="6"/>
  <c r="C55" i="6"/>
  <c r="B52" i="6"/>
  <c r="F48" i="6"/>
  <c r="E45" i="6"/>
  <c r="D42" i="6"/>
  <c r="C39" i="6"/>
  <c r="B36" i="6"/>
  <c r="F32" i="6"/>
  <c r="E29" i="6"/>
  <c r="D26" i="6"/>
  <c r="C23" i="6"/>
  <c r="B20" i="6"/>
  <c r="F16" i="6"/>
  <c r="F13" i="6"/>
  <c r="E171" i="5"/>
  <c r="D168" i="5"/>
  <c r="C165" i="5"/>
  <c r="B162" i="5"/>
  <c r="F158" i="5"/>
  <c r="E155" i="5"/>
  <c r="D152" i="5"/>
  <c r="C149" i="5"/>
  <c r="B146" i="5"/>
  <c r="F142" i="5"/>
  <c r="E139" i="5"/>
  <c r="D136" i="5"/>
  <c r="C133" i="5"/>
  <c r="B130" i="5"/>
  <c r="F126" i="5"/>
  <c r="E123" i="5"/>
  <c r="D120" i="5"/>
  <c r="C117" i="5"/>
  <c r="B114" i="5"/>
  <c r="F110" i="5"/>
  <c r="E107" i="5"/>
  <c r="D104" i="5"/>
  <c r="C101" i="5"/>
  <c r="B98" i="5"/>
  <c r="F94" i="5"/>
  <c r="E91" i="5"/>
  <c r="D88" i="5"/>
  <c r="C85" i="5"/>
  <c r="B82" i="5"/>
  <c r="F78" i="5"/>
  <c r="E75" i="5"/>
  <c r="D72" i="5"/>
  <c r="C69" i="5"/>
  <c r="B66" i="5"/>
  <c r="F62" i="5"/>
  <c r="E59" i="5"/>
  <c r="D56" i="5"/>
  <c r="C53" i="5"/>
  <c r="B50" i="5"/>
  <c r="F46" i="5"/>
  <c r="E43" i="5"/>
  <c r="D40" i="5"/>
  <c r="C37" i="5"/>
  <c r="B34" i="5"/>
  <c r="F30" i="5"/>
  <c r="E27" i="5"/>
  <c r="D24" i="5"/>
  <c r="C21" i="5"/>
  <c r="B18" i="5"/>
  <c r="F14" i="5"/>
  <c r="F172" i="4"/>
  <c r="E169" i="4"/>
  <c r="D166" i="4"/>
  <c r="C163" i="4"/>
  <c r="B160" i="4"/>
  <c r="F156" i="4"/>
  <c r="E153" i="4"/>
  <c r="D150" i="4"/>
  <c r="C147" i="4"/>
  <c r="B144" i="4"/>
  <c r="F140" i="4"/>
  <c r="E137" i="4"/>
  <c r="D134" i="4"/>
  <c r="C131" i="4"/>
  <c r="B128" i="4"/>
  <c r="F124" i="4"/>
  <c r="E121" i="4"/>
  <c r="D118" i="4"/>
  <c r="C115" i="4"/>
  <c r="B112" i="4"/>
  <c r="F108" i="4"/>
  <c r="E105" i="4"/>
  <c r="D102" i="4"/>
  <c r="C99" i="4"/>
  <c r="B96" i="4"/>
  <c r="F92" i="4"/>
  <c r="E89" i="4"/>
  <c r="D86" i="4"/>
  <c r="C83" i="4"/>
  <c r="B80" i="4"/>
  <c r="F76" i="4"/>
  <c r="E73" i="4"/>
  <c r="D70" i="4"/>
  <c r="C67" i="4"/>
  <c r="B64" i="4"/>
  <c r="C57" i="4"/>
  <c r="E51" i="4"/>
  <c r="F44" i="4"/>
  <c r="D38" i="4"/>
  <c r="B32" i="4"/>
  <c r="C25" i="4"/>
  <c r="E19" i="4"/>
  <c r="B13" i="4"/>
  <c r="C167" i="3"/>
  <c r="E161" i="3"/>
  <c r="F154" i="3"/>
  <c r="D148" i="3"/>
  <c r="B142" i="3"/>
  <c r="C135" i="3"/>
  <c r="E129" i="3"/>
  <c r="F122" i="3"/>
  <c r="D116" i="3"/>
  <c r="B110" i="3"/>
  <c r="C103" i="3"/>
  <c r="E97" i="3"/>
  <c r="B93" i="3"/>
  <c r="F89" i="3"/>
  <c r="E86" i="3"/>
  <c r="D83" i="3"/>
  <c r="C80" i="3"/>
  <c r="B77" i="3"/>
  <c r="F73" i="3"/>
  <c r="E70" i="3"/>
  <c r="D67" i="3"/>
  <c r="C64" i="3"/>
  <c r="B61" i="3"/>
  <c r="F57" i="3"/>
  <c r="E54" i="3"/>
  <c r="D51" i="3"/>
  <c r="C48" i="3"/>
  <c r="B45" i="3"/>
  <c r="F41" i="3"/>
  <c r="E38" i="3"/>
  <c r="D35" i="3"/>
  <c r="C32" i="3"/>
  <c r="B29" i="3"/>
  <c r="F25" i="3"/>
  <c r="E22" i="3"/>
  <c r="D19" i="3"/>
  <c r="C16" i="3"/>
  <c r="C63" i="4"/>
  <c r="E57" i="4"/>
  <c r="F50" i="4"/>
  <c r="D44" i="4"/>
  <c r="B38" i="4"/>
  <c r="C31" i="4"/>
  <c r="E25" i="4"/>
  <c r="F18" i="4"/>
  <c r="C173" i="3"/>
  <c r="E167" i="3"/>
  <c r="F160" i="3"/>
  <c r="D154" i="3"/>
  <c r="B148" i="3"/>
  <c r="C141" i="3"/>
  <c r="E135" i="3"/>
  <c r="F128" i="3"/>
  <c r="D122" i="3"/>
  <c r="B116" i="3"/>
  <c r="C109" i="3"/>
  <c r="E103" i="3"/>
  <c r="F96" i="3"/>
  <c r="C93" i="3"/>
  <c r="B90" i="3"/>
  <c r="F86" i="3"/>
  <c r="E83" i="3"/>
  <c r="D80" i="3"/>
  <c r="C77" i="3"/>
  <c r="B74" i="3"/>
  <c r="F70" i="3"/>
  <c r="E67" i="3"/>
  <c r="D64" i="3"/>
  <c r="C61" i="3"/>
  <c r="B58" i="3"/>
  <c r="F54" i="3"/>
  <c r="E51" i="3"/>
  <c r="D48" i="3"/>
  <c r="C45" i="3"/>
  <c r="B42" i="3"/>
  <c r="F38" i="3"/>
  <c r="E35" i="3"/>
  <c r="D32" i="3"/>
  <c r="C29" i="3"/>
  <c r="B26" i="3"/>
  <c r="F22" i="3"/>
  <c r="E19" i="3"/>
  <c r="D16" i="3"/>
  <c r="D13" i="3"/>
  <c r="D63" i="8"/>
  <c r="E70" i="7"/>
  <c r="E26" i="6"/>
  <c r="D143" i="4"/>
  <c r="F151" i="3"/>
  <c r="B129" i="3"/>
  <c r="D103" i="3"/>
  <c r="C66" i="12"/>
  <c r="B41" i="12"/>
  <c r="F169" i="11"/>
  <c r="D131" i="11"/>
  <c r="B93" i="11"/>
  <c r="F73" i="11"/>
  <c r="D35" i="11"/>
  <c r="E16" i="11"/>
  <c r="B145" i="10"/>
  <c r="C106" i="10"/>
  <c r="D68" i="10"/>
  <c r="F42" i="10"/>
  <c r="C17" i="10"/>
  <c r="B136" i="9"/>
  <c r="B88" i="9"/>
  <c r="D50" i="9"/>
  <c r="C13" i="9"/>
  <c r="C159" i="8"/>
  <c r="D130" i="8"/>
  <c r="B108" i="8"/>
  <c r="C79" i="8"/>
  <c r="F56" i="8"/>
  <c r="C80" i="15"/>
  <c r="E28" i="13"/>
  <c r="E34" i="11"/>
  <c r="C32" i="9"/>
  <c r="F53" i="8"/>
  <c r="C28" i="8"/>
  <c r="D163" i="7"/>
  <c r="F137" i="7"/>
  <c r="C112" i="7"/>
  <c r="E86" i="7"/>
  <c r="B61" i="7"/>
  <c r="D35" i="7"/>
  <c r="E170" i="6"/>
  <c r="B145" i="6"/>
  <c r="D119" i="6"/>
  <c r="F93" i="6"/>
  <c r="C68" i="6"/>
  <c r="E42" i="6"/>
  <c r="B17" i="6"/>
  <c r="C152" i="5"/>
  <c r="E126" i="5"/>
  <c r="B101" i="5"/>
  <c r="D75" i="5"/>
  <c r="F49" i="5"/>
  <c r="C24" i="5"/>
  <c r="D159" i="4"/>
  <c r="F133" i="4"/>
  <c r="C108" i="4"/>
  <c r="E82" i="4"/>
  <c r="B57" i="4"/>
  <c r="D31" i="4"/>
  <c r="E166" i="3"/>
  <c r="C150" i="3"/>
  <c r="B147" i="3"/>
  <c r="F143" i="3"/>
  <c r="E140" i="3"/>
  <c r="D137" i="3"/>
  <c r="C134" i="3"/>
  <c r="B131" i="3"/>
  <c r="F127" i="3"/>
  <c r="E124" i="3"/>
  <c r="D121" i="3"/>
  <c r="C118" i="3"/>
  <c r="B115" i="3"/>
  <c r="F111" i="3"/>
  <c r="E108" i="3"/>
  <c r="D105" i="3"/>
  <c r="C102" i="3"/>
  <c r="B99" i="3"/>
  <c r="F95" i="3"/>
  <c r="F89" i="12"/>
  <c r="D83" i="12"/>
  <c r="B77" i="12"/>
  <c r="C70" i="12"/>
  <c r="E64" i="12"/>
  <c r="F57" i="12"/>
  <c r="D51" i="12"/>
  <c r="B45" i="12"/>
  <c r="C38" i="12"/>
  <c r="E32" i="12"/>
  <c r="F25" i="12"/>
  <c r="D19" i="12"/>
  <c r="F173" i="11"/>
  <c r="D167" i="11"/>
  <c r="B161" i="11"/>
  <c r="C154" i="11"/>
  <c r="E148" i="11"/>
  <c r="F141" i="11"/>
  <c r="D135" i="11"/>
  <c r="B129" i="11"/>
  <c r="C122" i="11"/>
  <c r="E116" i="11"/>
  <c r="F109" i="11"/>
  <c r="D103" i="11"/>
  <c r="B97" i="11"/>
  <c r="C90" i="11"/>
  <c r="E84" i="11"/>
  <c r="F77" i="11"/>
  <c r="D71" i="11"/>
  <c r="B65" i="11"/>
  <c r="C58" i="11"/>
  <c r="E52" i="11"/>
  <c r="F45" i="11"/>
  <c r="D39" i="11"/>
  <c r="B33" i="11"/>
  <c r="C26" i="11"/>
  <c r="E20" i="11"/>
  <c r="C13" i="11"/>
  <c r="E168" i="10"/>
  <c r="F161" i="10"/>
  <c r="D155" i="10"/>
  <c r="B149" i="10"/>
  <c r="C142" i="10"/>
  <c r="E136" i="10"/>
  <c r="F129" i="10"/>
  <c r="D123" i="10"/>
  <c r="B117" i="10"/>
  <c r="C110" i="10"/>
  <c r="E104" i="10"/>
  <c r="F97" i="10"/>
  <c r="D91" i="10"/>
  <c r="B85" i="10"/>
  <c r="B80" i="10"/>
  <c r="F76" i="10"/>
  <c r="E73" i="10"/>
  <c r="D70" i="10"/>
  <c r="C67" i="10"/>
  <c r="B64" i="10"/>
  <c r="F60" i="10"/>
  <c r="E57" i="10"/>
  <c r="D54" i="10"/>
  <c r="C51" i="10"/>
  <c r="B48" i="10"/>
  <c r="F44" i="10"/>
  <c r="E41" i="10"/>
  <c r="D38" i="10"/>
  <c r="C35" i="10"/>
  <c r="B32" i="10"/>
  <c r="F28" i="10"/>
  <c r="E25" i="10"/>
  <c r="D22" i="10"/>
  <c r="C19" i="10"/>
  <c r="B16" i="10"/>
  <c r="B13" i="10"/>
  <c r="D160" i="9"/>
  <c r="C155" i="9"/>
  <c r="B150" i="9"/>
  <c r="D144" i="9"/>
  <c r="C139" i="9"/>
  <c r="B134" i="9"/>
  <c r="D128" i="9"/>
  <c r="C123" i="9"/>
  <c r="B118" i="9"/>
  <c r="D112" i="9"/>
  <c r="C107" i="9"/>
  <c r="B102" i="9"/>
  <c r="D96" i="9"/>
  <c r="C91" i="9"/>
  <c r="B86" i="9"/>
  <c r="D80" i="9"/>
  <c r="C75" i="9"/>
  <c r="B70" i="9"/>
  <c r="D64" i="9"/>
  <c r="C59" i="9"/>
  <c r="B54" i="9"/>
  <c r="D48" i="9"/>
  <c r="C43" i="9"/>
  <c r="B38" i="9"/>
  <c r="D32" i="9"/>
  <c r="C27" i="9"/>
  <c r="B22" i="9"/>
  <c r="D16" i="9"/>
  <c r="C11" i="9"/>
  <c r="B6" i="9"/>
  <c r="F170" i="8"/>
  <c r="E167" i="8"/>
  <c r="D164" i="8"/>
  <c r="C161" i="8"/>
  <c r="B158" i="8"/>
  <c r="F154" i="8"/>
  <c r="E151" i="8"/>
  <c r="D148" i="8"/>
  <c r="C145" i="8"/>
  <c r="B142" i="8"/>
  <c r="F138" i="8"/>
  <c r="E135" i="8"/>
  <c r="D132" i="8"/>
  <c r="C129" i="8"/>
  <c r="B126" i="8"/>
  <c r="F122" i="8"/>
  <c r="E119" i="8"/>
  <c r="D116" i="8"/>
  <c r="C113" i="8"/>
  <c r="B110" i="8"/>
  <c r="F106" i="8"/>
  <c r="E103" i="8"/>
  <c r="D100" i="8"/>
  <c r="C97" i="8"/>
  <c r="B94" i="8"/>
  <c r="F90" i="8"/>
  <c r="E87" i="8"/>
  <c r="D84" i="8"/>
  <c r="C81" i="8"/>
  <c r="B78" i="8"/>
  <c r="F74" i="8"/>
  <c r="E71" i="8"/>
  <c r="D68" i="8"/>
  <c r="C65" i="8"/>
  <c r="B62" i="8"/>
  <c r="F58" i="8"/>
  <c r="E55" i="8"/>
  <c r="D52" i="8"/>
  <c r="C49" i="8"/>
  <c r="B46" i="8"/>
  <c r="F42" i="8"/>
  <c r="E39" i="8"/>
  <c r="D36" i="8"/>
  <c r="C33" i="8"/>
  <c r="B30" i="8"/>
  <c r="F26" i="8"/>
  <c r="E23" i="8"/>
  <c r="D20" i="8"/>
  <c r="C17" i="8"/>
  <c r="B14" i="8"/>
  <c r="B172" i="7"/>
  <c r="F168" i="7"/>
  <c r="E165" i="7"/>
  <c r="D162" i="7"/>
  <c r="C159" i="7"/>
  <c r="B156" i="7"/>
  <c r="F152" i="7"/>
  <c r="E149" i="7"/>
  <c r="D146" i="7"/>
  <c r="C143" i="7"/>
  <c r="B140" i="7"/>
  <c r="F136" i="7"/>
  <c r="E133" i="7"/>
  <c r="D130" i="7"/>
  <c r="C127" i="7"/>
  <c r="B124" i="7"/>
  <c r="F120" i="7"/>
  <c r="E117" i="7"/>
  <c r="D114" i="7"/>
  <c r="C111" i="7"/>
  <c r="B108" i="7"/>
  <c r="F104" i="7"/>
  <c r="E101" i="7"/>
  <c r="D98" i="7"/>
  <c r="C95" i="7"/>
  <c r="B92" i="7"/>
  <c r="F88" i="7"/>
  <c r="E85" i="7"/>
  <c r="D82" i="7"/>
  <c r="C79" i="7"/>
  <c r="B76" i="7"/>
  <c r="F72" i="7"/>
  <c r="E69" i="7"/>
  <c r="D66" i="7"/>
  <c r="C63" i="7"/>
  <c r="B60" i="7"/>
  <c r="F56" i="7"/>
  <c r="E53" i="7"/>
  <c r="D50" i="7"/>
  <c r="C47" i="7"/>
  <c r="B44" i="7"/>
  <c r="F40" i="7"/>
  <c r="E37" i="7"/>
  <c r="D34" i="7"/>
  <c r="C31" i="7"/>
  <c r="B28" i="7"/>
  <c r="F24" i="7"/>
  <c r="E21" i="7"/>
  <c r="D18" i="7"/>
  <c r="C15" i="7"/>
  <c r="C173" i="6"/>
  <c r="B170" i="6"/>
  <c r="F166" i="6"/>
  <c r="E163" i="6"/>
  <c r="D160" i="6"/>
  <c r="C157" i="6"/>
  <c r="B154" i="6"/>
  <c r="F150" i="6"/>
  <c r="E147" i="6"/>
  <c r="D144" i="6"/>
  <c r="C141" i="6"/>
  <c r="B138" i="6"/>
  <c r="F134" i="6"/>
  <c r="E131" i="6"/>
  <c r="D128" i="6"/>
  <c r="C125" i="6"/>
  <c r="B122" i="6"/>
  <c r="F118" i="6"/>
  <c r="E115" i="6"/>
  <c r="D112" i="6"/>
  <c r="C109" i="6"/>
  <c r="B106" i="6"/>
  <c r="F102" i="6"/>
  <c r="E99" i="6"/>
  <c r="D96" i="6"/>
  <c r="C93" i="6"/>
  <c r="B90" i="6"/>
  <c r="F86" i="6"/>
  <c r="E83" i="6"/>
  <c r="D80" i="6"/>
  <c r="C77" i="6"/>
  <c r="B74" i="6"/>
  <c r="F70" i="6"/>
  <c r="E67" i="6"/>
  <c r="D64" i="6"/>
  <c r="C61" i="6"/>
  <c r="B58" i="6"/>
  <c r="F54" i="6"/>
  <c r="E51" i="6"/>
  <c r="D48" i="6"/>
  <c r="C45" i="6"/>
  <c r="B42" i="6"/>
  <c r="F38" i="6"/>
  <c r="E35" i="6"/>
  <c r="D32" i="6"/>
  <c r="C29" i="6"/>
  <c r="B26" i="6"/>
  <c r="F22" i="6"/>
  <c r="E19" i="6"/>
  <c r="D16" i="6"/>
  <c r="D13" i="6"/>
  <c r="C171" i="5"/>
  <c r="B168" i="5"/>
  <c r="F164" i="5"/>
  <c r="E161" i="5"/>
  <c r="D158" i="5"/>
  <c r="C155" i="5"/>
  <c r="B152" i="5"/>
  <c r="F148" i="5"/>
  <c r="E145" i="5"/>
  <c r="D142" i="5"/>
  <c r="C139" i="5"/>
  <c r="B136" i="5"/>
  <c r="F132" i="5"/>
  <c r="E129" i="5"/>
  <c r="D126" i="5"/>
  <c r="C123" i="5"/>
  <c r="B120" i="5"/>
  <c r="F116" i="5"/>
  <c r="E113" i="5"/>
  <c r="D110" i="5"/>
  <c r="C107" i="5"/>
  <c r="B104" i="5"/>
  <c r="F100" i="5"/>
  <c r="E97" i="5"/>
  <c r="D94" i="5"/>
  <c r="C91" i="5"/>
  <c r="B88" i="5"/>
  <c r="F84" i="5"/>
  <c r="E81" i="5"/>
  <c r="D78" i="5"/>
  <c r="C75" i="5"/>
  <c r="B72" i="5"/>
  <c r="F68" i="5"/>
  <c r="E65" i="5"/>
  <c r="D62" i="5"/>
  <c r="C59" i="5"/>
  <c r="B56" i="5"/>
  <c r="F52" i="5"/>
  <c r="E49" i="5"/>
  <c r="D46" i="5"/>
  <c r="C43" i="5"/>
  <c r="B40" i="5"/>
  <c r="F36" i="5"/>
  <c r="E33" i="5"/>
  <c r="D30" i="5"/>
  <c r="C27" i="5"/>
  <c r="B24" i="5"/>
  <c r="F20" i="5"/>
  <c r="E17" i="5"/>
  <c r="D14" i="5"/>
  <c r="D172" i="4"/>
  <c r="C169" i="4"/>
  <c r="B166" i="4"/>
  <c r="F162" i="4"/>
  <c r="E159" i="4"/>
  <c r="D156" i="4"/>
  <c r="C153" i="4"/>
  <c r="B150" i="4"/>
  <c r="F146" i="4"/>
  <c r="E143" i="4"/>
  <c r="D140" i="4"/>
  <c r="C137" i="4"/>
  <c r="B134" i="4"/>
  <c r="F130" i="4"/>
  <c r="E127" i="4"/>
  <c r="D124" i="4"/>
  <c r="C121" i="4"/>
  <c r="B118" i="4"/>
  <c r="F114" i="4"/>
  <c r="E111" i="4"/>
  <c r="D108" i="4"/>
  <c r="C105" i="4"/>
  <c r="B102" i="4"/>
  <c r="F98" i="4"/>
  <c r="E95" i="4"/>
  <c r="D92" i="4"/>
  <c r="C89" i="4"/>
  <c r="B86" i="4"/>
  <c r="F82" i="4"/>
  <c r="E79" i="4"/>
  <c r="D76" i="4"/>
  <c r="C73" i="4"/>
  <c r="B70" i="4"/>
  <c r="F66" i="4"/>
  <c r="E63" i="4"/>
  <c r="F56" i="4"/>
  <c r="D50" i="4"/>
  <c r="B44" i="4"/>
  <c r="C37" i="4"/>
  <c r="E31" i="4"/>
  <c r="F24" i="4"/>
  <c r="D18" i="4"/>
  <c r="E173" i="3"/>
  <c r="F166" i="3"/>
  <c r="D160" i="3"/>
  <c r="B154" i="3"/>
  <c r="C147" i="3"/>
  <c r="E141" i="3"/>
  <c r="F134" i="3"/>
  <c r="D128" i="3"/>
  <c r="B122" i="3"/>
  <c r="C115" i="3"/>
  <c r="E109" i="3"/>
  <c r="F102" i="3"/>
  <c r="D96" i="3"/>
  <c r="E92" i="3"/>
  <c r="D89" i="3"/>
  <c r="C86" i="3"/>
  <c r="B83" i="3"/>
  <c r="F79" i="3"/>
  <c r="E76" i="3"/>
  <c r="D73" i="3"/>
  <c r="C70" i="3"/>
  <c r="B67" i="3"/>
  <c r="F63" i="3"/>
  <c r="E60" i="3"/>
  <c r="D57" i="3"/>
  <c r="C54" i="3"/>
  <c r="B51" i="3"/>
  <c r="F47" i="3"/>
  <c r="E44" i="3"/>
  <c r="D41" i="3"/>
  <c r="C38" i="3"/>
  <c r="B35" i="3"/>
  <c r="F31" i="3"/>
  <c r="E28" i="3"/>
  <c r="D25" i="3"/>
  <c r="C22" i="3"/>
  <c r="B19" i="3"/>
  <c r="F15" i="3"/>
  <c r="F62" i="4"/>
  <c r="D56" i="4"/>
  <c r="B50" i="4"/>
  <c r="C43" i="4"/>
  <c r="E37" i="4"/>
  <c r="F30" i="4"/>
  <c r="D24" i="4"/>
  <c r="B18" i="4"/>
  <c r="D172" i="3"/>
  <c r="D166" i="3"/>
  <c r="B160" i="3"/>
  <c r="C153" i="3"/>
  <c r="E147" i="3"/>
  <c r="F140" i="3"/>
  <c r="D134" i="3"/>
  <c r="B128" i="3"/>
  <c r="C121" i="3"/>
  <c r="E115" i="3"/>
  <c r="F108" i="3"/>
  <c r="D102" i="3"/>
  <c r="B96" i="3"/>
  <c r="F92" i="3"/>
  <c r="E89" i="3"/>
  <c r="D86" i="3"/>
  <c r="C83" i="3"/>
  <c r="B80" i="3"/>
  <c r="F76" i="3"/>
  <c r="E73" i="3"/>
  <c r="D70" i="3"/>
  <c r="C67" i="3"/>
  <c r="B64" i="3"/>
  <c r="F60" i="3"/>
  <c r="E57" i="3"/>
  <c r="D54" i="3"/>
  <c r="C51" i="3"/>
  <c r="B48" i="3"/>
  <c r="F44" i="3"/>
  <c r="E41" i="3"/>
  <c r="D38" i="3"/>
  <c r="C35" i="3"/>
  <c r="B32" i="3"/>
  <c r="F28" i="3"/>
  <c r="E25" i="3"/>
  <c r="D22" i="3"/>
  <c r="C19" i="3"/>
  <c r="B16" i="3"/>
  <c r="B13" i="3"/>
  <c r="C160" i="9"/>
  <c r="B129" i="6"/>
  <c r="D59" i="5"/>
  <c r="B41" i="4"/>
  <c r="D135" i="3"/>
  <c r="B113" i="3"/>
  <c r="F85" i="12"/>
  <c r="E28" i="12"/>
  <c r="F137" i="11"/>
  <c r="C86" i="11"/>
  <c r="C22" i="11"/>
  <c r="C138" i="10"/>
  <c r="D87" i="10"/>
  <c r="C65" i="10"/>
  <c r="B46" i="10"/>
  <c r="F26" i="10"/>
  <c r="D146" i="9"/>
  <c r="D114" i="9"/>
  <c r="D82" i="9"/>
  <c r="B56" i="9"/>
  <c r="B24" i="9"/>
  <c r="E165" i="8"/>
  <c r="D146" i="8"/>
  <c r="E133" i="8"/>
  <c r="F120" i="8"/>
  <c r="E101" i="8"/>
  <c r="F88" i="8"/>
  <c r="D66" i="8"/>
  <c r="B44" i="8"/>
  <c r="C56" i="14"/>
  <c r="F163" i="12"/>
  <c r="F143" i="10"/>
  <c r="C164" i="8"/>
  <c r="E50" i="8"/>
  <c r="B25" i="8"/>
  <c r="C160" i="7"/>
  <c r="E134" i="7"/>
  <c r="B109" i="7"/>
  <c r="D83" i="7"/>
  <c r="F57" i="7"/>
  <c r="C32" i="7"/>
  <c r="D167" i="6"/>
  <c r="F141" i="6"/>
  <c r="C116" i="6"/>
  <c r="E90" i="6"/>
  <c r="B65" i="6"/>
  <c r="D39" i="6"/>
  <c r="E13" i="6"/>
  <c r="B149" i="5"/>
  <c r="D123" i="5"/>
  <c r="F97" i="5"/>
  <c r="C72" i="5"/>
  <c r="E46" i="5"/>
  <c r="B21" i="5"/>
  <c r="C156" i="4"/>
  <c r="E130" i="4"/>
  <c r="B105" i="4"/>
  <c r="D79" i="4"/>
  <c r="F53" i="4"/>
  <c r="C28" i="4"/>
  <c r="D163" i="3"/>
  <c r="F149" i="3"/>
  <c r="E146" i="3"/>
  <c r="D143" i="3"/>
  <c r="C140" i="3"/>
  <c r="B137" i="3"/>
  <c r="F133" i="3"/>
  <c r="E130" i="3"/>
  <c r="D127" i="3"/>
  <c r="C124" i="3"/>
  <c r="B121" i="3"/>
  <c r="F117" i="3"/>
  <c r="E114" i="3"/>
  <c r="D111" i="3"/>
  <c r="C108" i="3"/>
  <c r="B105" i="3"/>
  <c r="F101" i="3"/>
  <c r="E98" i="3"/>
  <c r="D95" i="12"/>
  <c r="B89" i="12"/>
  <c r="C82" i="12"/>
  <c r="E76" i="12"/>
  <c r="F69" i="12"/>
  <c r="D63" i="12"/>
  <c r="B57" i="12"/>
  <c r="C50" i="12"/>
  <c r="E44" i="12"/>
  <c r="F37" i="12"/>
  <c r="D31" i="12"/>
  <c r="B25" i="12"/>
  <c r="C18" i="12"/>
  <c r="B173" i="11"/>
  <c r="C166" i="11"/>
  <c r="E160" i="11"/>
  <c r="F153" i="11"/>
  <c r="D147" i="11"/>
  <c r="B141" i="11"/>
  <c r="C134" i="11"/>
  <c r="E128" i="11"/>
  <c r="F121" i="11"/>
  <c r="D115" i="11"/>
  <c r="B109" i="11"/>
  <c r="C102" i="11"/>
  <c r="E96" i="11"/>
  <c r="F89" i="11"/>
  <c r="D83" i="11"/>
  <c r="B77" i="11"/>
  <c r="C70" i="11"/>
  <c r="E64" i="11"/>
  <c r="F57" i="11"/>
  <c r="D51" i="11"/>
  <c r="B45" i="11"/>
  <c r="C38" i="11"/>
  <c r="E32" i="11"/>
  <c r="F25" i="11"/>
  <c r="D19" i="11"/>
  <c r="F173" i="10"/>
  <c r="D167" i="10"/>
  <c r="B161" i="10"/>
  <c r="C154" i="10"/>
  <c r="E148" i="10"/>
  <c r="F141" i="10"/>
  <c r="D135" i="10"/>
  <c r="B129" i="10"/>
  <c r="C122" i="10"/>
  <c r="E116" i="10"/>
  <c r="F109" i="10"/>
  <c r="D103" i="10"/>
  <c r="B97" i="10"/>
  <c r="C90" i="10"/>
  <c r="E84" i="10"/>
  <c r="E79" i="10"/>
  <c r="D76" i="10"/>
  <c r="C73" i="10"/>
  <c r="B70" i="10"/>
  <c r="F66" i="10"/>
  <c r="E63" i="10"/>
  <c r="D60" i="10"/>
  <c r="C57" i="10"/>
  <c r="B54" i="10"/>
  <c r="F50" i="10"/>
  <c r="E47" i="10"/>
  <c r="D44" i="10"/>
  <c r="C41" i="10"/>
  <c r="B38" i="10"/>
  <c r="F34" i="10"/>
  <c r="E31" i="10"/>
  <c r="D28" i="10"/>
  <c r="C25" i="10"/>
  <c r="B22" i="10"/>
  <c r="F18" i="10"/>
  <c r="E15" i="10"/>
  <c r="C165" i="9"/>
  <c r="B160" i="9"/>
  <c r="D154" i="9"/>
  <c r="C149" i="9"/>
  <c r="B144" i="9"/>
  <c r="D138" i="9"/>
  <c r="C133" i="9"/>
  <c r="B128" i="9"/>
  <c r="D122" i="9"/>
  <c r="C117" i="9"/>
  <c r="B112" i="9"/>
  <c r="D106" i="9"/>
  <c r="C101" i="9"/>
  <c r="B96" i="9"/>
  <c r="D90" i="9"/>
  <c r="C85" i="9"/>
  <c r="B80" i="9"/>
  <c r="D74" i="9"/>
  <c r="C69" i="9"/>
  <c r="B64" i="9"/>
  <c r="D58" i="9"/>
  <c r="C53" i="9"/>
  <c r="B48" i="9"/>
  <c r="D42" i="9"/>
  <c r="C37" i="9"/>
  <c r="B32" i="9"/>
  <c r="D26" i="9"/>
  <c r="C21" i="9"/>
  <c r="B16" i="9"/>
  <c r="D10" i="9"/>
  <c r="E173" i="8"/>
  <c r="D170" i="8"/>
  <c r="C167" i="8"/>
  <c r="B164" i="8"/>
  <c r="F160" i="8"/>
  <c r="E157" i="8"/>
  <c r="D154" i="8"/>
  <c r="C151" i="8"/>
  <c r="B148" i="8"/>
  <c r="F144" i="8"/>
  <c r="E141" i="8"/>
  <c r="D138" i="8"/>
  <c r="C135" i="8"/>
  <c r="B132" i="8"/>
  <c r="F128" i="8"/>
  <c r="E125" i="8"/>
  <c r="D122" i="8"/>
  <c r="C119" i="8"/>
  <c r="B116" i="8"/>
  <c r="F112" i="8"/>
  <c r="E109" i="8"/>
  <c r="D106" i="8"/>
  <c r="C103" i="8"/>
  <c r="B100" i="8"/>
  <c r="F96" i="8"/>
  <c r="E93" i="8"/>
  <c r="D90" i="8"/>
  <c r="C87" i="8"/>
  <c r="B84" i="8"/>
  <c r="F80" i="8"/>
  <c r="E77" i="8"/>
  <c r="D74" i="8"/>
  <c r="C71" i="8"/>
  <c r="B68" i="8"/>
  <c r="F64" i="8"/>
  <c r="E61" i="8"/>
  <c r="D58" i="8"/>
  <c r="C55" i="8"/>
  <c r="B52" i="8"/>
  <c r="F48" i="8"/>
  <c r="E45" i="8"/>
  <c r="D42" i="8"/>
  <c r="C39" i="8"/>
  <c r="B36" i="8"/>
  <c r="F32" i="8"/>
  <c r="E29" i="8"/>
  <c r="D26" i="8"/>
  <c r="C23" i="8"/>
  <c r="B20" i="8"/>
  <c r="F16" i="8"/>
  <c r="F13" i="8"/>
  <c r="E171" i="7"/>
  <c r="D168" i="7"/>
  <c r="C165" i="7"/>
  <c r="B162" i="7"/>
  <c r="F158" i="7"/>
  <c r="E155" i="7"/>
  <c r="D152" i="7"/>
  <c r="C149" i="7"/>
  <c r="B146" i="7"/>
  <c r="F142" i="7"/>
  <c r="E139" i="7"/>
  <c r="D136" i="7"/>
  <c r="C133" i="7"/>
  <c r="B130" i="7"/>
  <c r="F126" i="7"/>
  <c r="E123" i="7"/>
  <c r="D120" i="7"/>
  <c r="C117" i="7"/>
  <c r="B114" i="7"/>
  <c r="F110" i="7"/>
  <c r="E107" i="7"/>
  <c r="D104" i="7"/>
  <c r="C101" i="7"/>
  <c r="B98" i="7"/>
  <c r="F94" i="7"/>
  <c r="E91" i="7"/>
  <c r="D88" i="7"/>
  <c r="C85" i="7"/>
  <c r="B82" i="7"/>
  <c r="F78" i="7"/>
  <c r="E75" i="7"/>
  <c r="D72" i="7"/>
  <c r="C69" i="7"/>
  <c r="B66" i="7"/>
  <c r="F62" i="7"/>
  <c r="E59" i="7"/>
  <c r="D56" i="7"/>
  <c r="C53" i="7"/>
  <c r="B50" i="7"/>
  <c r="F46" i="7"/>
  <c r="E43" i="7"/>
  <c r="D40" i="7"/>
  <c r="C37" i="7"/>
  <c r="B34" i="7"/>
  <c r="F30" i="7"/>
  <c r="E27" i="7"/>
  <c r="D24" i="7"/>
  <c r="C21" i="7"/>
  <c r="B18" i="7"/>
  <c r="F14" i="7"/>
  <c r="F172" i="6"/>
  <c r="E169" i="6"/>
  <c r="D166" i="6"/>
  <c r="C163" i="6"/>
  <c r="B160" i="6"/>
  <c r="F156" i="6"/>
  <c r="E153" i="6"/>
  <c r="D150" i="6"/>
  <c r="C147" i="6"/>
  <c r="B144" i="6"/>
  <c r="F140" i="6"/>
  <c r="E137" i="6"/>
  <c r="D134" i="6"/>
  <c r="C131" i="6"/>
  <c r="B128" i="6"/>
  <c r="F124" i="6"/>
  <c r="E121" i="6"/>
  <c r="D118" i="6"/>
  <c r="C115" i="6"/>
  <c r="B112" i="6"/>
  <c r="F108" i="6"/>
  <c r="E105" i="6"/>
  <c r="D102" i="6"/>
  <c r="C99" i="6"/>
  <c r="B96" i="6"/>
  <c r="F92" i="6"/>
  <c r="E89" i="6"/>
  <c r="D86" i="6"/>
  <c r="C83" i="6"/>
  <c r="B80" i="6"/>
  <c r="F76" i="6"/>
  <c r="E73" i="6"/>
  <c r="D70" i="6"/>
  <c r="C67" i="6"/>
  <c r="B64" i="6"/>
  <c r="F60" i="6"/>
  <c r="E57" i="6"/>
  <c r="D54" i="6"/>
  <c r="C51" i="6"/>
  <c r="B48" i="6"/>
  <c r="F44" i="6"/>
  <c r="E41" i="6"/>
  <c r="D38" i="6"/>
  <c r="C35" i="6"/>
  <c r="B32" i="6"/>
  <c r="F28" i="6"/>
  <c r="E25" i="6"/>
  <c r="D22" i="6"/>
  <c r="C19" i="6"/>
  <c r="B16" i="6"/>
  <c r="B13" i="6"/>
  <c r="F170" i="5"/>
  <c r="E167" i="5"/>
  <c r="D164" i="5"/>
  <c r="C161" i="5"/>
  <c r="B158" i="5"/>
  <c r="F154" i="5"/>
  <c r="E151" i="5"/>
  <c r="D148" i="5"/>
  <c r="C145" i="5"/>
  <c r="B142" i="5"/>
  <c r="F138" i="5"/>
  <c r="E135" i="5"/>
  <c r="D132" i="5"/>
  <c r="C129" i="5"/>
  <c r="B126" i="5"/>
  <c r="F122" i="5"/>
  <c r="E119" i="5"/>
  <c r="D116" i="5"/>
  <c r="C113" i="5"/>
  <c r="B110" i="5"/>
  <c r="F106" i="5"/>
  <c r="E103" i="5"/>
  <c r="D100" i="5"/>
  <c r="C97" i="5"/>
  <c r="B94" i="5"/>
  <c r="F90" i="5"/>
  <c r="E87" i="5"/>
  <c r="D84" i="5"/>
  <c r="C81" i="5"/>
  <c r="B78" i="5"/>
  <c r="F74" i="5"/>
  <c r="E71" i="5"/>
  <c r="D68" i="5"/>
  <c r="C65" i="5"/>
  <c r="B62" i="5"/>
  <c r="F58" i="5"/>
  <c r="E55" i="5"/>
  <c r="D52" i="5"/>
  <c r="C49" i="5"/>
  <c r="B46" i="5"/>
  <c r="F42" i="5"/>
  <c r="E39" i="5"/>
  <c r="D36" i="5"/>
  <c r="C33" i="5"/>
  <c r="B30" i="5"/>
  <c r="F26" i="5"/>
  <c r="E23" i="5"/>
  <c r="D20" i="5"/>
  <c r="C17" i="5"/>
  <c r="B14" i="5"/>
  <c r="B172" i="4"/>
  <c r="F168" i="4"/>
  <c r="E165" i="4"/>
  <c r="D162" i="4"/>
  <c r="C159" i="4"/>
  <c r="B156" i="4"/>
  <c r="F152" i="4"/>
  <c r="E149" i="4"/>
  <c r="D146" i="4"/>
  <c r="C143" i="4"/>
  <c r="B140" i="4"/>
  <c r="F136" i="4"/>
  <c r="E133" i="4"/>
  <c r="D130" i="4"/>
  <c r="C127" i="4"/>
  <c r="B124" i="4"/>
  <c r="F120" i="4"/>
  <c r="E117" i="4"/>
  <c r="D114" i="4"/>
  <c r="C111" i="4"/>
  <c r="B108" i="4"/>
  <c r="F104" i="4"/>
  <c r="E101" i="4"/>
  <c r="D98" i="4"/>
  <c r="C95" i="4"/>
  <c r="B92" i="4"/>
  <c r="F88" i="4"/>
  <c r="E85" i="4"/>
  <c r="D82" i="4"/>
  <c r="C79" i="4"/>
  <c r="B76" i="4"/>
  <c r="F72" i="4"/>
  <c r="E69" i="4"/>
  <c r="D66" i="4"/>
  <c r="D62" i="4"/>
  <c r="B56" i="4"/>
  <c r="C49" i="4"/>
  <c r="E43" i="4"/>
  <c r="F36" i="4"/>
  <c r="D30" i="4"/>
  <c r="B24" i="4"/>
  <c r="C17" i="4"/>
  <c r="F172" i="3"/>
  <c r="B166" i="3"/>
  <c r="C159" i="3"/>
  <c r="E153" i="3"/>
  <c r="F146" i="3"/>
  <c r="D140" i="3"/>
  <c r="B134" i="3"/>
  <c r="C127" i="3"/>
  <c r="E121" i="3"/>
  <c r="F114" i="3"/>
  <c r="D108" i="3"/>
  <c r="B102" i="3"/>
  <c r="D95" i="3"/>
  <c r="C92" i="3"/>
  <c r="B89" i="3"/>
  <c r="F85" i="3"/>
  <c r="E82" i="3"/>
  <c r="D79" i="3"/>
  <c r="C76" i="3"/>
  <c r="B73" i="3"/>
  <c r="F69" i="3"/>
  <c r="E66" i="3"/>
  <c r="D63" i="3"/>
  <c r="C60" i="3"/>
  <c r="B57" i="3"/>
  <c r="F53" i="3"/>
  <c r="E50" i="3"/>
  <c r="D47" i="3"/>
  <c r="C44" i="3"/>
  <c r="B41" i="3"/>
  <c r="F37" i="3"/>
  <c r="E34" i="3"/>
  <c r="D31" i="3"/>
  <c r="C28" i="3"/>
  <c r="B25" i="3"/>
  <c r="F21" i="3"/>
  <c r="E18" i="3"/>
  <c r="D15" i="3"/>
  <c r="B62" i="4"/>
  <c r="C55" i="4"/>
  <c r="E49" i="4"/>
  <c r="F42" i="4"/>
  <c r="D36" i="4"/>
  <c r="B30" i="4"/>
  <c r="C23" i="4"/>
  <c r="E17" i="4"/>
  <c r="E171" i="3"/>
  <c r="C165" i="3"/>
  <c r="E159" i="3"/>
  <c r="F152" i="3"/>
  <c r="D146" i="3"/>
  <c r="B140" i="3"/>
  <c r="C133" i="3"/>
  <c r="E127" i="3"/>
  <c r="F120" i="3"/>
  <c r="D114" i="3"/>
  <c r="B108" i="3"/>
  <c r="C101" i="3"/>
  <c r="E95" i="3"/>
  <c r="D92" i="3"/>
  <c r="C89" i="3"/>
  <c r="B86" i="3"/>
  <c r="F82" i="3"/>
  <c r="E79" i="3"/>
  <c r="D76" i="3"/>
  <c r="C73" i="3"/>
  <c r="B70" i="3"/>
  <c r="F66" i="3"/>
  <c r="E63" i="3"/>
  <c r="D60" i="3"/>
  <c r="C57" i="3"/>
  <c r="B54" i="3"/>
  <c r="F50" i="3"/>
  <c r="E47" i="3"/>
  <c r="D44" i="3"/>
  <c r="C41" i="3"/>
  <c r="B38" i="3"/>
  <c r="F34" i="3"/>
  <c r="E31" i="3"/>
  <c r="D28" i="3"/>
  <c r="C25" i="3"/>
  <c r="B22" i="3"/>
  <c r="F18" i="3"/>
  <c r="E15" i="3"/>
  <c r="D147" i="7"/>
  <c r="D103" i="6"/>
  <c r="C136" i="5"/>
  <c r="C92" i="4"/>
  <c r="E138" i="3"/>
  <c r="C116" i="3"/>
  <c r="B73" i="12"/>
  <c r="D15" i="12"/>
  <c r="B125" i="11"/>
  <c r="E48" i="11"/>
  <c r="F125" i="10"/>
  <c r="E55" i="10"/>
  <c r="B14" i="10"/>
  <c r="B104" i="9"/>
  <c r="D34" i="9"/>
  <c r="B156" i="8"/>
  <c r="E117" i="8"/>
  <c r="E85" i="8"/>
  <c r="E53" i="8"/>
  <c r="D21" i="14"/>
  <c r="C138" i="12"/>
  <c r="C92" i="10"/>
  <c r="E138" i="8"/>
  <c r="D47" i="8"/>
  <c r="F21" i="8"/>
  <c r="B157" i="7"/>
  <c r="D131" i="7"/>
  <c r="F105" i="7"/>
  <c r="C80" i="7"/>
  <c r="E54" i="7"/>
  <c r="B29" i="7"/>
  <c r="C164" i="6"/>
  <c r="E138" i="6"/>
  <c r="B113" i="6"/>
  <c r="D87" i="6"/>
  <c r="F61" i="6"/>
  <c r="C36" i="6"/>
  <c r="D171" i="5"/>
  <c r="F145" i="5"/>
  <c r="C120" i="5"/>
  <c r="E94" i="5"/>
  <c r="B69" i="5"/>
  <c r="D43" i="5"/>
  <c r="F17" i="5"/>
  <c r="B153" i="4"/>
  <c r="D127" i="4"/>
  <c r="F101" i="4"/>
  <c r="C76" i="4"/>
  <c r="E50" i="4"/>
  <c r="B25" i="4"/>
  <c r="C160" i="3"/>
  <c r="D149" i="3"/>
  <c r="C146" i="3"/>
  <c r="B143" i="3"/>
  <c r="F139" i="3"/>
  <c r="E136" i="3"/>
  <c r="D133" i="3"/>
  <c r="C130" i="3"/>
  <c r="B127" i="3"/>
  <c r="F123" i="3"/>
  <c r="E120" i="3"/>
  <c r="D117" i="3"/>
  <c r="C114" i="3"/>
  <c r="B111" i="3"/>
  <c r="F107" i="3"/>
  <c r="E104" i="3"/>
  <c r="D101" i="3"/>
  <c r="C98" i="3"/>
  <c r="C94" i="12"/>
  <c r="E88" i="12"/>
  <c r="F81" i="12"/>
  <c r="D75" i="12"/>
  <c r="B69" i="12"/>
  <c r="C62" i="12"/>
  <c r="E56" i="12"/>
  <c r="F49" i="12"/>
  <c r="D43" i="12"/>
  <c r="B37" i="12"/>
  <c r="C30" i="12"/>
  <c r="E24" i="12"/>
  <c r="F17" i="12"/>
  <c r="E172" i="11"/>
  <c r="F165" i="11"/>
  <c r="D159" i="11"/>
  <c r="B153" i="11"/>
  <c r="C146" i="11"/>
  <c r="E140" i="11"/>
  <c r="F133" i="11"/>
  <c r="D127" i="11"/>
  <c r="B121" i="11"/>
  <c r="C114" i="11"/>
  <c r="E108" i="11"/>
  <c r="F101" i="11"/>
  <c r="D95" i="11"/>
  <c r="B89" i="11"/>
  <c r="C82" i="11"/>
  <c r="E76" i="11"/>
  <c r="F69" i="11"/>
  <c r="D63" i="11"/>
  <c r="B57" i="11"/>
  <c r="C50" i="11"/>
  <c r="E44" i="11"/>
  <c r="F37" i="11"/>
  <c r="D31" i="11"/>
  <c r="B25" i="11"/>
  <c r="C18" i="11"/>
  <c r="B173" i="10"/>
  <c r="C166" i="10"/>
  <c r="E160" i="10"/>
  <c r="F153" i="10"/>
  <c r="D147" i="10"/>
  <c r="B141" i="10"/>
  <c r="C134" i="10"/>
  <c r="E128" i="10"/>
  <c r="F121" i="10"/>
  <c r="D115" i="10"/>
  <c r="B109" i="10"/>
  <c r="C102" i="10"/>
  <c r="E96" i="10"/>
  <c r="F89" i="10"/>
  <c r="D83" i="10"/>
  <c r="C79" i="10"/>
  <c r="B76" i="10"/>
  <c r="F72" i="10"/>
  <c r="E69" i="10"/>
  <c r="D66" i="10"/>
  <c r="C63" i="10"/>
  <c r="B60" i="10"/>
  <c r="F56" i="10"/>
  <c r="E53" i="10"/>
  <c r="D50" i="10"/>
  <c r="C47" i="10"/>
  <c r="B44" i="10"/>
  <c r="F40" i="10"/>
  <c r="E37" i="10"/>
  <c r="D34" i="10"/>
  <c r="C31" i="10"/>
  <c r="B28" i="10"/>
  <c r="F24" i="10"/>
  <c r="E21" i="10"/>
  <c r="D18" i="10"/>
  <c r="C15" i="10"/>
  <c r="D164" i="9"/>
  <c r="C159" i="9"/>
  <c r="B154" i="9"/>
  <c r="D148" i="9"/>
  <c r="C143" i="9"/>
  <c r="B138" i="9"/>
  <c r="D132" i="9"/>
  <c r="C127" i="9"/>
  <c r="B122" i="9"/>
  <c r="D116" i="9"/>
  <c r="C111" i="9"/>
  <c r="B106" i="9"/>
  <c r="D100" i="9"/>
  <c r="C95" i="9"/>
  <c r="B90" i="9"/>
  <c r="D84" i="9"/>
  <c r="C79" i="9"/>
  <c r="B74" i="9"/>
  <c r="D68" i="9"/>
  <c r="C63" i="9"/>
  <c r="B58" i="9"/>
  <c r="D52" i="9"/>
  <c r="C47" i="9"/>
  <c r="B42" i="9"/>
  <c r="D36" i="9"/>
  <c r="C31" i="9"/>
  <c r="B26" i="9"/>
  <c r="D20" i="9"/>
  <c r="C15" i="9"/>
  <c r="B10" i="9"/>
  <c r="C173" i="8"/>
  <c r="B170" i="8"/>
  <c r="F166" i="8"/>
  <c r="E163" i="8"/>
  <c r="D160" i="8"/>
  <c r="C157" i="8"/>
  <c r="B154" i="8"/>
  <c r="F150" i="8"/>
  <c r="E147" i="8"/>
  <c r="D144" i="8"/>
  <c r="C141" i="8"/>
  <c r="B138" i="8"/>
  <c r="F134" i="8"/>
  <c r="E131" i="8"/>
  <c r="D128" i="8"/>
  <c r="C125" i="8"/>
  <c r="B122" i="8"/>
  <c r="F118" i="8"/>
  <c r="E115" i="8"/>
  <c r="D112" i="8"/>
  <c r="C109" i="8"/>
  <c r="B106" i="8"/>
  <c r="F102" i="8"/>
  <c r="E99" i="8"/>
  <c r="D96" i="8"/>
  <c r="C93" i="8"/>
  <c r="B90" i="8"/>
  <c r="F86" i="8"/>
  <c r="E83" i="8"/>
  <c r="D80" i="8"/>
  <c r="C77" i="8"/>
  <c r="B74" i="8"/>
  <c r="F70" i="8"/>
  <c r="E67" i="8"/>
  <c r="D64" i="8"/>
  <c r="C61" i="8"/>
  <c r="B58" i="8"/>
  <c r="F54" i="8"/>
  <c r="E51" i="8"/>
  <c r="D48" i="8"/>
  <c r="C45" i="8"/>
  <c r="B42" i="8"/>
  <c r="F38" i="8"/>
  <c r="E35" i="8"/>
  <c r="D32" i="8"/>
  <c r="C29" i="8"/>
  <c r="B26" i="8"/>
  <c r="F22" i="8"/>
  <c r="E19" i="8"/>
  <c r="D16" i="8"/>
  <c r="D13" i="8"/>
  <c r="C171" i="7"/>
  <c r="B168" i="7"/>
  <c r="F164" i="7"/>
  <c r="E161" i="7"/>
  <c r="D158" i="7"/>
  <c r="C155" i="7"/>
  <c r="B152" i="7"/>
  <c r="F148" i="7"/>
  <c r="E145" i="7"/>
  <c r="D142" i="7"/>
  <c r="C139" i="7"/>
  <c r="B136" i="7"/>
  <c r="F132" i="7"/>
  <c r="E129" i="7"/>
  <c r="D126" i="7"/>
  <c r="C123" i="7"/>
  <c r="B120" i="7"/>
  <c r="F116" i="7"/>
  <c r="E113" i="7"/>
  <c r="D110" i="7"/>
  <c r="C107" i="7"/>
  <c r="B104" i="7"/>
  <c r="F100" i="7"/>
  <c r="E97" i="7"/>
  <c r="D94" i="7"/>
  <c r="C91" i="7"/>
  <c r="B88" i="7"/>
  <c r="F84" i="7"/>
  <c r="E81" i="7"/>
  <c r="D78" i="7"/>
  <c r="C75" i="7"/>
  <c r="B72" i="7"/>
  <c r="F68" i="7"/>
  <c r="E65" i="7"/>
  <c r="D62" i="7"/>
  <c r="C59" i="7"/>
  <c r="B56" i="7"/>
  <c r="F52" i="7"/>
  <c r="E49" i="7"/>
  <c r="D46" i="7"/>
  <c r="C43" i="7"/>
  <c r="B40" i="7"/>
  <c r="F36" i="7"/>
  <c r="E33" i="7"/>
  <c r="D30" i="7"/>
  <c r="C27" i="7"/>
  <c r="B24" i="7"/>
  <c r="F20" i="7"/>
  <c r="E17" i="7"/>
  <c r="D14" i="7"/>
  <c r="D172" i="6"/>
  <c r="C169" i="6"/>
  <c r="B166" i="6"/>
  <c r="F162" i="6"/>
  <c r="E159" i="6"/>
  <c r="D156" i="6"/>
  <c r="C153" i="6"/>
  <c r="B150" i="6"/>
  <c r="F146" i="6"/>
  <c r="E143" i="6"/>
  <c r="D140" i="6"/>
  <c r="C137" i="6"/>
  <c r="B134" i="6"/>
  <c r="F130" i="6"/>
  <c r="E127" i="6"/>
  <c r="D124" i="6"/>
  <c r="C121" i="6"/>
  <c r="B118" i="6"/>
  <c r="F114" i="6"/>
  <c r="E111" i="6"/>
  <c r="D108" i="6"/>
  <c r="C105" i="6"/>
  <c r="B102" i="6"/>
  <c r="F98" i="6"/>
  <c r="E95" i="6"/>
  <c r="D92" i="6"/>
  <c r="C89" i="6"/>
  <c r="B86" i="6"/>
  <c r="F82" i="6"/>
  <c r="E79" i="6"/>
  <c r="D76" i="6"/>
  <c r="C73" i="6"/>
  <c r="B70" i="6"/>
  <c r="F66" i="6"/>
  <c r="E63" i="6"/>
  <c r="D60" i="6"/>
  <c r="C57" i="6"/>
  <c r="B54" i="6"/>
  <c r="F50" i="6"/>
  <c r="E47" i="6"/>
  <c r="D44" i="6"/>
  <c r="C41" i="6"/>
  <c r="B38" i="6"/>
  <c r="F34" i="6"/>
  <c r="E31" i="6"/>
  <c r="D28" i="6"/>
  <c r="C25" i="6"/>
  <c r="B22" i="6"/>
  <c r="F18" i="6"/>
  <c r="E15" i="6"/>
  <c r="E173" i="5"/>
  <c r="D170" i="5"/>
  <c r="C167" i="5"/>
  <c r="B164" i="5"/>
  <c r="F160" i="5"/>
  <c r="E157" i="5"/>
  <c r="D154" i="5"/>
  <c r="C151" i="5"/>
  <c r="B148" i="5"/>
  <c r="F144" i="5"/>
  <c r="E141" i="5"/>
  <c r="D138" i="5"/>
  <c r="C135" i="5"/>
  <c r="B132" i="5"/>
  <c r="F128" i="5"/>
  <c r="E125" i="5"/>
  <c r="D122" i="5"/>
  <c r="C119" i="5"/>
  <c r="B116" i="5"/>
  <c r="F112" i="5"/>
  <c r="E109" i="5"/>
  <c r="D106" i="5"/>
  <c r="C103" i="5"/>
  <c r="B100" i="5"/>
  <c r="F96" i="5"/>
  <c r="E93" i="5"/>
  <c r="D90" i="5"/>
  <c r="C87" i="5"/>
  <c r="B84" i="5"/>
  <c r="F80" i="5"/>
  <c r="E77" i="5"/>
  <c r="D74" i="5"/>
  <c r="C71" i="5"/>
  <c r="B68" i="5"/>
  <c r="F64" i="5"/>
  <c r="E61" i="5"/>
  <c r="D58" i="5"/>
  <c r="C55" i="5"/>
  <c r="B52" i="5"/>
  <c r="F48" i="5"/>
  <c r="E45" i="5"/>
  <c r="D42" i="5"/>
  <c r="C39" i="5"/>
  <c r="B36" i="5"/>
  <c r="F32" i="5"/>
  <c r="E29" i="5"/>
  <c r="D26" i="5"/>
  <c r="C23" i="5"/>
  <c r="B20" i="5"/>
  <c r="F16" i="5"/>
  <c r="F13" i="5"/>
  <c r="E171" i="4"/>
  <c r="D168" i="4"/>
  <c r="C165" i="4"/>
  <c r="B162" i="4"/>
  <c r="F158" i="4"/>
  <c r="E155" i="4"/>
  <c r="D152" i="4"/>
  <c r="C149" i="4"/>
  <c r="B146" i="4"/>
  <c r="F142" i="4"/>
  <c r="E139" i="4"/>
  <c r="D136" i="4"/>
  <c r="C133" i="4"/>
  <c r="B130" i="4"/>
  <c r="F126" i="4"/>
  <c r="E123" i="4"/>
  <c r="D120" i="4"/>
  <c r="C117" i="4"/>
  <c r="B114" i="4"/>
  <c r="F110" i="4"/>
  <c r="E107" i="4"/>
  <c r="D104" i="4"/>
  <c r="C101" i="4"/>
  <c r="B98" i="4"/>
  <c r="F94" i="4"/>
  <c r="E91" i="4"/>
  <c r="D88" i="4"/>
  <c r="C85" i="4"/>
  <c r="B82" i="4"/>
  <c r="F78" i="4"/>
  <c r="E75" i="4"/>
  <c r="D72" i="4"/>
  <c r="C69" i="4"/>
  <c r="B66" i="4"/>
  <c r="C61" i="4"/>
  <c r="E55" i="4"/>
  <c r="F48" i="4"/>
  <c r="D42" i="4"/>
  <c r="B36" i="4"/>
  <c r="C29" i="4"/>
  <c r="E23" i="4"/>
  <c r="F16" i="4"/>
  <c r="B172" i="3"/>
  <c r="E165" i="3"/>
  <c r="F158" i="3"/>
  <c r="D152" i="3"/>
  <c r="B146" i="3"/>
  <c r="C139" i="3"/>
  <c r="E133" i="3"/>
  <c r="F126" i="3"/>
  <c r="D120" i="3"/>
  <c r="B114" i="3"/>
  <c r="C107" i="3"/>
  <c r="E101" i="3"/>
  <c r="B95" i="3"/>
  <c r="F91" i="3"/>
  <c r="E88" i="3"/>
  <c r="D85" i="3"/>
  <c r="C82" i="3"/>
  <c r="B79" i="3"/>
  <c r="F75" i="3"/>
  <c r="E72" i="3"/>
  <c r="D69" i="3"/>
  <c r="C66" i="3"/>
  <c r="B63" i="3"/>
  <c r="F59" i="3"/>
  <c r="E56" i="3"/>
  <c r="D53" i="3"/>
  <c r="C50" i="3"/>
  <c r="B47" i="3"/>
  <c r="F43" i="3"/>
  <c r="E40" i="3"/>
  <c r="D37" i="3"/>
  <c r="C34" i="3"/>
  <c r="B31" i="3"/>
  <c r="F27" i="3"/>
  <c r="E24" i="3"/>
  <c r="D21" i="3"/>
  <c r="C18" i="3"/>
  <c r="B15" i="3"/>
  <c r="E61" i="4"/>
  <c r="F54" i="4"/>
  <c r="D48" i="4"/>
  <c r="B42" i="4"/>
  <c r="C35" i="4"/>
  <c r="E29" i="4"/>
  <c r="F22" i="4"/>
  <c r="D16" i="4"/>
  <c r="F170" i="3"/>
  <c r="F164" i="3"/>
  <c r="D158" i="3"/>
  <c r="B152" i="3"/>
  <c r="C145" i="3"/>
  <c r="E139" i="3"/>
  <c r="F132" i="3"/>
  <c r="D126" i="3"/>
  <c r="B120" i="3"/>
  <c r="C113" i="3"/>
  <c r="E107" i="3"/>
  <c r="F100" i="3"/>
  <c r="C95" i="3"/>
  <c r="B92" i="3"/>
  <c r="F88" i="3"/>
  <c r="E85" i="3"/>
  <c r="D82" i="3"/>
  <c r="C79" i="3"/>
  <c r="B76" i="3"/>
  <c r="F72" i="3"/>
  <c r="E69" i="3"/>
  <c r="D66" i="3"/>
  <c r="C63" i="3"/>
  <c r="B60" i="3"/>
  <c r="F56" i="3"/>
  <c r="E53" i="3"/>
  <c r="D50" i="3"/>
  <c r="C47" i="3"/>
  <c r="B44" i="3"/>
  <c r="F40" i="3"/>
  <c r="E37" i="3"/>
  <c r="D34" i="3"/>
  <c r="C31" i="3"/>
  <c r="B28" i="3"/>
  <c r="F24" i="3"/>
  <c r="E21" i="3"/>
  <c r="D18" i="3"/>
  <c r="C15" i="3"/>
  <c r="F37" i="8"/>
  <c r="C96" i="7"/>
  <c r="B45" i="7"/>
  <c r="C52" i="6"/>
  <c r="E110" i="5"/>
  <c r="F117" i="4"/>
  <c r="F141" i="3"/>
  <c r="D119" i="3"/>
  <c r="B97" i="3"/>
  <c r="D47" i="12"/>
  <c r="B157" i="11"/>
  <c r="D99" i="11"/>
  <c r="F41" i="11"/>
  <c r="D151" i="10"/>
  <c r="F93" i="10"/>
  <c r="E71" i="10"/>
  <c r="C49" i="10"/>
  <c r="B30" i="10"/>
  <c r="C157" i="9"/>
  <c r="D130" i="9"/>
  <c r="D98" i="9"/>
  <c r="D66" i="9"/>
  <c r="D18" i="9"/>
  <c r="D162" i="8"/>
  <c r="B140" i="8"/>
  <c r="C111" i="8"/>
  <c r="B92" i="8"/>
  <c r="E69" i="8"/>
  <c r="C47" i="8"/>
  <c r="E156" i="13"/>
  <c r="E112" i="12"/>
  <c r="B61" i="10"/>
  <c r="B113" i="8"/>
  <c r="C44" i="8"/>
  <c r="E18" i="8"/>
  <c r="F153" i="7"/>
  <c r="C128" i="7"/>
  <c r="E102" i="7"/>
  <c r="B77" i="7"/>
  <c r="D51" i="7"/>
  <c r="F25" i="7"/>
  <c r="B161" i="6"/>
  <c r="D135" i="6"/>
  <c r="F109" i="6"/>
  <c r="C84" i="6"/>
  <c r="E58" i="6"/>
  <c r="B33" i="6"/>
  <c r="C168" i="5"/>
  <c r="E142" i="5"/>
  <c r="B117" i="5"/>
  <c r="D91" i="5"/>
  <c r="F65" i="5"/>
  <c r="C40" i="5"/>
  <c r="E14" i="5"/>
  <c r="F149" i="4"/>
  <c r="C124" i="4"/>
  <c r="E98" i="4"/>
  <c r="B73" i="4"/>
  <c r="D47" i="4"/>
  <c r="F21" i="4"/>
  <c r="B157" i="3"/>
  <c r="B149" i="3"/>
  <c r="F145" i="3"/>
  <c r="E142" i="3"/>
  <c r="D139" i="3"/>
  <c r="C136" i="3"/>
  <c r="B133" i="3"/>
  <c r="F129" i="3"/>
  <c r="E126" i="3"/>
  <c r="D123" i="3"/>
  <c r="C120" i="3"/>
  <c r="B117" i="3"/>
  <c r="F113" i="3"/>
  <c r="E110" i="3"/>
  <c r="D107" i="3"/>
  <c r="C104" i="3"/>
  <c r="B101" i="3"/>
  <c r="F97" i="3"/>
  <c r="F93" i="12"/>
  <c r="D87" i="12"/>
  <c r="B81" i="12"/>
  <c r="C74" i="12"/>
  <c r="E68" i="12"/>
  <c r="F61" i="12"/>
  <c r="D55" i="12"/>
  <c r="B49" i="12"/>
  <c r="C42" i="12"/>
  <c r="E36" i="12"/>
  <c r="F29" i="12"/>
  <c r="D23" i="12"/>
  <c r="B17" i="12"/>
  <c r="D171" i="11"/>
  <c r="B165" i="11"/>
  <c r="C158" i="11"/>
  <c r="E152" i="11"/>
  <c r="F145" i="11"/>
  <c r="D139" i="11"/>
  <c r="B133" i="11"/>
  <c r="C126" i="11"/>
  <c r="E120" i="11"/>
  <c r="F113" i="11"/>
  <c r="D107" i="11"/>
  <c r="B101" i="11"/>
  <c r="C94" i="11"/>
  <c r="E88" i="11"/>
  <c r="F81" i="11"/>
  <c r="D75" i="11"/>
  <c r="B69" i="11"/>
  <c r="C62" i="11"/>
  <c r="E56" i="11"/>
  <c r="F49" i="11"/>
  <c r="D43" i="11"/>
  <c r="B37" i="11"/>
  <c r="C30" i="11"/>
  <c r="E24" i="11"/>
  <c r="F17" i="11"/>
  <c r="E172" i="10"/>
  <c r="F165" i="10"/>
  <c r="D159" i="10"/>
  <c r="B153" i="10"/>
  <c r="C146" i="10"/>
  <c r="E140" i="10"/>
  <c r="F133" i="10"/>
  <c r="D127" i="10"/>
  <c r="B121" i="10"/>
  <c r="C114" i="10"/>
  <c r="E108" i="10"/>
  <c r="F101" i="10"/>
  <c r="D95" i="10"/>
  <c r="B89" i="10"/>
  <c r="C82" i="10"/>
  <c r="F78" i="10"/>
  <c r="E75" i="10"/>
  <c r="D72" i="10"/>
  <c r="C69" i="10"/>
  <c r="B66" i="10"/>
  <c r="F62" i="10"/>
  <c r="E59" i="10"/>
  <c r="D56" i="10"/>
  <c r="C53" i="10"/>
  <c r="B50" i="10"/>
  <c r="F46" i="10"/>
  <c r="E43" i="10"/>
  <c r="D40" i="10"/>
  <c r="C37" i="10"/>
  <c r="B34" i="10"/>
  <c r="F30" i="10"/>
  <c r="E27" i="10"/>
  <c r="D24" i="10"/>
  <c r="C21" i="10"/>
  <c r="B18" i="10"/>
  <c r="F14" i="10"/>
  <c r="B164" i="9"/>
  <c r="D158" i="9"/>
  <c r="C153" i="9"/>
  <c r="B148" i="9"/>
  <c r="D142" i="9"/>
  <c r="C137" i="9"/>
  <c r="B132" i="9"/>
  <c r="D126" i="9"/>
  <c r="C121" i="9"/>
  <c r="B116" i="9"/>
  <c r="D110" i="9"/>
  <c r="C105" i="9"/>
  <c r="B100" i="9"/>
  <c r="D94" i="9"/>
  <c r="C89" i="9"/>
  <c r="B84" i="9"/>
  <c r="D78" i="9"/>
  <c r="C73" i="9"/>
  <c r="B68" i="9"/>
  <c r="D62" i="9"/>
  <c r="C57" i="9"/>
  <c r="B52" i="9"/>
  <c r="D46" i="9"/>
  <c r="C41" i="9"/>
  <c r="B36" i="9"/>
  <c r="D30" i="9"/>
  <c r="C25" i="9"/>
  <c r="B20" i="9"/>
  <c r="D14" i="9"/>
  <c r="C9" i="9"/>
  <c r="F172" i="8"/>
  <c r="E169" i="8"/>
  <c r="D166" i="8"/>
  <c r="C163" i="8"/>
  <c r="B160" i="8"/>
  <c r="F156" i="8"/>
  <c r="E153" i="8"/>
  <c r="D150" i="8"/>
  <c r="C147" i="8"/>
  <c r="B144" i="8"/>
  <c r="F140" i="8"/>
  <c r="E137" i="8"/>
  <c r="D134" i="8"/>
  <c r="C131" i="8"/>
  <c r="B128" i="8"/>
  <c r="F124" i="8"/>
  <c r="E121" i="8"/>
  <c r="D118" i="8"/>
  <c r="C115" i="8"/>
  <c r="B112" i="8"/>
  <c r="F108" i="8"/>
  <c r="E105" i="8"/>
  <c r="D102" i="8"/>
  <c r="C99" i="8"/>
  <c r="B96" i="8"/>
  <c r="F92" i="8"/>
  <c r="E89" i="8"/>
  <c r="D86" i="8"/>
  <c r="C83" i="8"/>
  <c r="B80" i="8"/>
  <c r="F76" i="8"/>
  <c r="E73" i="8"/>
  <c r="D70" i="8"/>
  <c r="C67" i="8"/>
  <c r="B64" i="8"/>
  <c r="F60" i="8"/>
  <c r="E57" i="8"/>
  <c r="D54" i="8"/>
  <c r="C51" i="8"/>
  <c r="B48" i="8"/>
  <c r="F44" i="8"/>
  <c r="E41" i="8"/>
  <c r="D38" i="8"/>
  <c r="C35" i="8"/>
  <c r="B32" i="8"/>
  <c r="F28" i="8"/>
  <c r="E25" i="8"/>
  <c r="D22" i="8"/>
  <c r="C19" i="8"/>
  <c r="B16" i="8"/>
  <c r="B13" i="8"/>
  <c r="F170" i="7"/>
  <c r="E167" i="7"/>
  <c r="D164" i="7"/>
  <c r="C161" i="7"/>
  <c r="B158" i="7"/>
  <c r="F154" i="7"/>
  <c r="E151" i="7"/>
  <c r="D148" i="7"/>
  <c r="C145" i="7"/>
  <c r="B142" i="7"/>
  <c r="F138" i="7"/>
  <c r="E135" i="7"/>
  <c r="D132" i="7"/>
  <c r="C129" i="7"/>
  <c r="B126" i="7"/>
  <c r="F122" i="7"/>
  <c r="E119" i="7"/>
  <c r="D116" i="7"/>
  <c r="C113" i="7"/>
  <c r="B110" i="7"/>
  <c r="F106" i="7"/>
  <c r="E103" i="7"/>
  <c r="D100" i="7"/>
  <c r="C97" i="7"/>
  <c r="B94" i="7"/>
  <c r="F90" i="7"/>
  <c r="E87" i="7"/>
  <c r="D84" i="7"/>
  <c r="C81" i="7"/>
  <c r="B78" i="7"/>
  <c r="F74" i="7"/>
  <c r="E71" i="7"/>
  <c r="D68" i="7"/>
  <c r="C65" i="7"/>
  <c r="B62" i="7"/>
  <c r="F58" i="7"/>
  <c r="E55" i="7"/>
  <c r="D52" i="7"/>
  <c r="C49" i="7"/>
  <c r="B46" i="7"/>
  <c r="F42" i="7"/>
  <c r="E39" i="7"/>
  <c r="D36" i="7"/>
  <c r="C33" i="7"/>
  <c r="B30" i="7"/>
  <c r="F26" i="7"/>
  <c r="E23" i="7"/>
  <c r="D20" i="7"/>
  <c r="C17" i="7"/>
  <c r="B14" i="7"/>
  <c r="B172" i="6"/>
  <c r="F168" i="6"/>
  <c r="E165" i="6"/>
  <c r="D162" i="6"/>
  <c r="C159" i="6"/>
  <c r="B156" i="6"/>
  <c r="F152" i="6"/>
  <c r="E149" i="6"/>
  <c r="D146" i="6"/>
  <c r="C143" i="6"/>
  <c r="B140" i="6"/>
  <c r="F136" i="6"/>
  <c r="E133" i="6"/>
  <c r="D130" i="6"/>
  <c r="C127" i="6"/>
  <c r="B124" i="6"/>
  <c r="F120" i="6"/>
  <c r="E117" i="6"/>
  <c r="D114" i="6"/>
  <c r="C111" i="6"/>
  <c r="B108" i="6"/>
  <c r="F104" i="6"/>
  <c r="E101" i="6"/>
  <c r="D98" i="6"/>
  <c r="C95" i="6"/>
  <c r="B92" i="6"/>
  <c r="F88" i="6"/>
  <c r="E85" i="6"/>
  <c r="D82" i="6"/>
  <c r="C79" i="6"/>
  <c r="B76" i="6"/>
  <c r="F72" i="6"/>
  <c r="E69" i="6"/>
  <c r="D66" i="6"/>
  <c r="C63" i="6"/>
  <c r="B60" i="6"/>
  <c r="F56" i="6"/>
  <c r="E53" i="6"/>
  <c r="D50" i="6"/>
  <c r="C47" i="6"/>
  <c r="B44" i="6"/>
  <c r="F40" i="6"/>
  <c r="E37" i="6"/>
  <c r="D34" i="6"/>
  <c r="C31" i="6"/>
  <c r="B28" i="6"/>
  <c r="F24" i="6"/>
  <c r="E21" i="6"/>
  <c r="D18" i="6"/>
  <c r="C15" i="6"/>
  <c r="C173" i="5"/>
  <c r="B170" i="5"/>
  <c r="F166" i="5"/>
  <c r="E163" i="5"/>
  <c r="D160" i="5"/>
  <c r="C157" i="5"/>
  <c r="B154" i="5"/>
  <c r="F150" i="5"/>
  <c r="E147" i="5"/>
  <c r="D144" i="5"/>
  <c r="C141" i="5"/>
  <c r="B138" i="5"/>
  <c r="F134" i="5"/>
  <c r="E131" i="5"/>
  <c r="D128" i="5"/>
  <c r="C125" i="5"/>
  <c r="B122" i="5"/>
  <c r="F118" i="5"/>
  <c r="E115" i="5"/>
  <c r="D112" i="5"/>
  <c r="C109" i="5"/>
  <c r="B106" i="5"/>
  <c r="F102" i="5"/>
  <c r="E99" i="5"/>
  <c r="D96" i="5"/>
  <c r="C93" i="5"/>
  <c r="B90" i="5"/>
  <c r="F86" i="5"/>
  <c r="E83" i="5"/>
  <c r="D80" i="5"/>
  <c r="C77" i="5"/>
  <c r="B74" i="5"/>
  <c r="F70" i="5"/>
  <c r="E67" i="5"/>
  <c r="D64" i="5"/>
  <c r="C61" i="5"/>
  <c r="B58" i="5"/>
  <c r="F54" i="5"/>
  <c r="E51" i="5"/>
  <c r="D48" i="5"/>
  <c r="C45" i="5"/>
  <c r="B42" i="5"/>
  <c r="F38" i="5"/>
  <c r="E35" i="5"/>
  <c r="D32" i="5"/>
  <c r="C29" i="5"/>
  <c r="B26" i="5"/>
  <c r="F22" i="5"/>
  <c r="E19" i="5"/>
  <c r="D16" i="5"/>
  <c r="D13" i="5"/>
  <c r="C171" i="4"/>
  <c r="B168" i="4"/>
  <c r="F164" i="4"/>
  <c r="E161" i="4"/>
  <c r="D158" i="4"/>
  <c r="C155" i="4"/>
  <c r="B152" i="4"/>
  <c r="F148" i="4"/>
  <c r="E145" i="4"/>
  <c r="D142" i="4"/>
  <c r="C139" i="4"/>
  <c r="B136" i="4"/>
  <c r="F132" i="4"/>
  <c r="E129" i="4"/>
  <c r="D126" i="4"/>
  <c r="C123" i="4"/>
  <c r="B120" i="4"/>
  <c r="F116" i="4"/>
  <c r="E113" i="4"/>
  <c r="D110" i="4"/>
  <c r="C107" i="4"/>
  <c r="B104" i="4"/>
  <c r="F100" i="4"/>
  <c r="E97" i="4"/>
  <c r="D94" i="4"/>
  <c r="C91" i="4"/>
  <c r="B88" i="4"/>
  <c r="F84" i="4"/>
  <c r="E81" i="4"/>
  <c r="D78" i="4"/>
  <c r="C75" i="4"/>
  <c r="B72" i="4"/>
  <c r="F68" i="4"/>
  <c r="E65" i="4"/>
  <c r="F60" i="4"/>
  <c r="D54" i="4"/>
  <c r="B48" i="4"/>
  <c r="C41" i="4"/>
  <c r="E35" i="4"/>
  <c r="F28" i="4"/>
  <c r="D22" i="4"/>
  <c r="B16" i="4"/>
  <c r="C171" i="3"/>
  <c r="D164" i="3"/>
  <c r="B158" i="3"/>
  <c r="C151" i="3"/>
  <c r="E145" i="3"/>
  <c r="F138" i="3"/>
  <c r="D132" i="3"/>
  <c r="B126" i="3"/>
  <c r="C119" i="3"/>
  <c r="E113" i="3"/>
  <c r="F106" i="3"/>
  <c r="D100" i="3"/>
  <c r="E94" i="3"/>
  <c r="D91" i="3"/>
  <c r="C88" i="3"/>
  <c r="B85" i="3"/>
  <c r="F81" i="3"/>
  <c r="E78" i="3"/>
  <c r="D75" i="3"/>
  <c r="C72" i="3"/>
  <c r="B69" i="3"/>
  <c r="F65" i="3"/>
  <c r="E62" i="3"/>
  <c r="D59" i="3"/>
  <c r="C56" i="3"/>
  <c r="B53" i="3"/>
  <c r="F49" i="3"/>
  <c r="E46" i="3"/>
  <c r="D43" i="3"/>
  <c r="C40" i="3"/>
  <c r="B37" i="3"/>
  <c r="F33" i="3"/>
  <c r="E30" i="3"/>
  <c r="D27" i="3"/>
  <c r="C24" i="3"/>
  <c r="B21" i="3"/>
  <c r="F17" i="3"/>
  <c r="E14" i="3"/>
  <c r="D60" i="4"/>
  <c r="B54" i="4"/>
  <c r="C47" i="4"/>
  <c r="E41" i="4"/>
  <c r="F34" i="4"/>
  <c r="D28" i="4"/>
  <c r="B22" i="4"/>
  <c r="C15" i="4"/>
  <c r="B170" i="3"/>
  <c r="B164" i="3"/>
  <c r="C157" i="3"/>
  <c r="E151" i="3"/>
  <c r="F144" i="3"/>
  <c r="D138" i="3"/>
  <c r="B132" i="3"/>
  <c r="C125" i="3"/>
  <c r="E119" i="3"/>
  <c r="F112" i="3"/>
  <c r="D106" i="3"/>
  <c r="B100" i="3"/>
  <c r="F94" i="3"/>
  <c r="E91" i="3"/>
  <c r="D88" i="3"/>
  <c r="C85" i="3"/>
  <c r="B82" i="3"/>
  <c r="F78" i="3"/>
  <c r="E75" i="3"/>
  <c r="D72" i="3"/>
  <c r="C69" i="3"/>
  <c r="B66" i="3"/>
  <c r="F62" i="3"/>
  <c r="E59" i="3"/>
  <c r="D56" i="3"/>
  <c r="C53" i="3"/>
  <c r="B50" i="3"/>
  <c r="F46" i="3"/>
  <c r="E43" i="3"/>
  <c r="D40" i="3"/>
  <c r="C37" i="3"/>
  <c r="B34" i="3"/>
  <c r="F30" i="3"/>
  <c r="E27" i="3"/>
  <c r="D24" i="3"/>
  <c r="C21" i="3"/>
  <c r="B18" i="3"/>
  <c r="F14" i="3"/>
  <c r="D105" i="13"/>
  <c r="F77" i="6"/>
  <c r="B169" i="4"/>
  <c r="C148" i="3"/>
  <c r="F125" i="3"/>
  <c r="E106" i="3"/>
  <c r="E92" i="12"/>
  <c r="E60" i="12"/>
  <c r="F21" i="12"/>
  <c r="E144" i="11"/>
  <c r="C118" i="11"/>
  <c r="E80" i="11"/>
  <c r="D67" i="11"/>
  <c r="B29" i="11"/>
  <c r="C170" i="10"/>
  <c r="E132" i="10"/>
  <c r="E100" i="10"/>
  <c r="B78" i="10"/>
  <c r="F58" i="10"/>
  <c r="C33" i="10"/>
  <c r="D162" i="9"/>
  <c r="C125" i="9"/>
  <c r="C77" i="9"/>
  <c r="C45" i="9"/>
  <c r="B8" i="9"/>
  <c r="F152" i="8"/>
  <c r="C127" i="8"/>
  <c r="F104" i="8"/>
  <c r="D82" i="8"/>
  <c r="C63" i="8"/>
  <c r="B131" i="13"/>
  <c r="E78" i="12"/>
  <c r="D35" i="10"/>
  <c r="D87" i="8"/>
  <c r="B41" i="8"/>
  <c r="D15" i="8"/>
  <c r="E150" i="7"/>
  <c r="B125" i="7"/>
  <c r="D99" i="7"/>
  <c r="F73" i="7"/>
  <c r="C48" i="7"/>
  <c r="E22" i="7"/>
  <c r="F157" i="6"/>
  <c r="C132" i="6"/>
  <c r="E106" i="6"/>
  <c r="B81" i="6"/>
  <c r="D55" i="6"/>
  <c r="F29" i="6"/>
  <c r="B165" i="5"/>
  <c r="D139" i="5"/>
  <c r="F113" i="5"/>
  <c r="C88" i="5"/>
  <c r="E62" i="5"/>
  <c r="B37" i="5"/>
  <c r="C172" i="4"/>
  <c r="E146" i="4"/>
  <c r="B121" i="4"/>
  <c r="D95" i="4"/>
  <c r="F69" i="4"/>
  <c r="C44" i="4"/>
  <c r="E18" i="4"/>
  <c r="F153" i="3"/>
  <c r="E148" i="3"/>
  <c r="D145" i="3"/>
  <c r="C142" i="3"/>
  <c r="B139" i="3"/>
  <c r="F135" i="3"/>
  <c r="E132" i="3"/>
  <c r="D129" i="3"/>
  <c r="C126" i="3"/>
  <c r="B123" i="3"/>
  <c r="F119" i="3"/>
  <c r="E116" i="3"/>
  <c r="D113" i="3"/>
  <c r="C110" i="3"/>
  <c r="B107" i="3"/>
  <c r="F103" i="3"/>
  <c r="E100" i="3"/>
  <c r="D97" i="3"/>
  <c r="B93" i="12"/>
  <c r="C86" i="12"/>
  <c r="E80" i="12"/>
  <c r="F73" i="12"/>
  <c r="D67" i="12"/>
  <c r="B61" i="12"/>
  <c r="C54" i="12"/>
  <c r="E48" i="12"/>
  <c r="F41" i="12"/>
  <c r="D35" i="12"/>
  <c r="B29" i="12"/>
  <c r="C22" i="12"/>
  <c r="E16" i="12"/>
  <c r="C170" i="11"/>
  <c r="E164" i="11"/>
  <c r="F157" i="11"/>
  <c r="D151" i="11"/>
  <c r="B145" i="11"/>
  <c r="C138" i="11"/>
  <c r="E132" i="11"/>
  <c r="F125" i="11"/>
  <c r="D119" i="11"/>
  <c r="B113" i="11"/>
  <c r="C106" i="11"/>
  <c r="E100" i="11"/>
  <c r="F93" i="11"/>
  <c r="D87" i="11"/>
  <c r="B81" i="11"/>
  <c r="C74" i="11"/>
  <c r="E68" i="11"/>
  <c r="F61" i="11"/>
  <c r="D55" i="11"/>
  <c r="B49" i="11"/>
  <c r="C42" i="11"/>
  <c r="E36" i="11"/>
  <c r="F29" i="11"/>
  <c r="D23" i="11"/>
  <c r="B17" i="11"/>
  <c r="D171" i="10"/>
  <c r="B165" i="10"/>
  <c r="C158" i="10"/>
  <c r="E152" i="10"/>
  <c r="F145" i="10"/>
  <c r="D139" i="10"/>
  <c r="B133" i="10"/>
  <c r="C126" i="10"/>
  <c r="E120" i="10"/>
  <c r="F113" i="10"/>
  <c r="D107" i="10"/>
  <c r="B101" i="10"/>
  <c r="C94" i="10"/>
  <c r="E88" i="10"/>
  <c r="F81" i="10"/>
  <c r="D78" i="10"/>
  <c r="C75" i="10"/>
  <c r="B72" i="10"/>
  <c r="F68" i="10"/>
  <c r="E65" i="10"/>
  <c r="D62" i="10"/>
  <c r="C59" i="10"/>
  <c r="B56" i="10"/>
  <c r="F52" i="10"/>
  <c r="E49" i="10"/>
  <c r="D46" i="10"/>
  <c r="C43" i="10"/>
  <c r="B40" i="10"/>
  <c r="F36" i="10"/>
  <c r="E33" i="10"/>
  <c r="D30" i="10"/>
  <c r="C27" i="10"/>
  <c r="B24" i="10"/>
  <c r="F20" i="10"/>
  <c r="E17" i="10"/>
  <c r="D14" i="10"/>
  <c r="C163" i="9"/>
  <c r="B158" i="9"/>
  <c r="D152" i="9"/>
  <c r="C147" i="9"/>
  <c r="B142" i="9"/>
  <c r="D136" i="9"/>
  <c r="C131" i="9"/>
  <c r="B126" i="9"/>
  <c r="D120" i="9"/>
  <c r="C115" i="9"/>
  <c r="B110" i="9"/>
  <c r="D104" i="9"/>
  <c r="C99" i="9"/>
  <c r="B94" i="9"/>
  <c r="D88" i="9"/>
  <c r="C83" i="9"/>
  <c r="B78" i="9"/>
  <c r="D72" i="9"/>
  <c r="C67" i="9"/>
  <c r="B62" i="9"/>
  <c r="D56" i="9"/>
  <c r="C51" i="9"/>
  <c r="B46" i="9"/>
  <c r="D40" i="9"/>
  <c r="C35" i="9"/>
  <c r="B30" i="9"/>
  <c r="D24" i="9"/>
  <c r="C19" i="9"/>
  <c r="B14" i="9"/>
  <c r="D8" i="9"/>
  <c r="D172" i="8"/>
  <c r="C169" i="8"/>
  <c r="B166" i="8"/>
  <c r="F162" i="8"/>
  <c r="E159" i="8"/>
  <c r="D156" i="8"/>
  <c r="C153" i="8"/>
  <c r="B150" i="8"/>
  <c r="F146" i="8"/>
  <c r="E143" i="8"/>
  <c r="D140" i="8"/>
  <c r="C137" i="8"/>
  <c r="B134" i="8"/>
  <c r="F130" i="8"/>
  <c r="E127" i="8"/>
  <c r="D124" i="8"/>
  <c r="C121" i="8"/>
  <c r="B118" i="8"/>
  <c r="F114" i="8"/>
  <c r="E111" i="8"/>
  <c r="D108" i="8"/>
  <c r="C105" i="8"/>
  <c r="B102" i="8"/>
  <c r="F98" i="8"/>
  <c r="E95" i="8"/>
  <c r="D92" i="8"/>
  <c r="C89" i="8"/>
  <c r="B86" i="8"/>
  <c r="F82" i="8"/>
  <c r="E79" i="8"/>
  <c r="D76" i="8"/>
  <c r="C73" i="8"/>
  <c r="B70" i="8"/>
  <c r="F66" i="8"/>
  <c r="E63" i="8"/>
  <c r="D60" i="8"/>
  <c r="C57" i="8"/>
  <c r="B54" i="8"/>
  <c r="F50" i="8"/>
  <c r="E47" i="8"/>
  <c r="D44" i="8"/>
  <c r="C41" i="8"/>
  <c r="B38" i="8"/>
  <c r="F34" i="8"/>
  <c r="E31" i="8"/>
  <c r="D28" i="8"/>
  <c r="C25" i="8"/>
  <c r="B22" i="8"/>
  <c r="F18" i="8"/>
  <c r="E15" i="8"/>
  <c r="E173" i="7"/>
  <c r="D170" i="7"/>
  <c r="C167" i="7"/>
  <c r="B164" i="7"/>
  <c r="F160" i="7"/>
  <c r="E157" i="7"/>
  <c r="D154" i="7"/>
  <c r="C151" i="7"/>
  <c r="B148" i="7"/>
  <c r="F144" i="7"/>
  <c r="E141" i="7"/>
  <c r="D138" i="7"/>
  <c r="C135" i="7"/>
  <c r="B132" i="7"/>
  <c r="F128" i="7"/>
  <c r="E125" i="7"/>
  <c r="D122" i="7"/>
  <c r="C119" i="7"/>
  <c r="B116" i="7"/>
  <c r="F112" i="7"/>
  <c r="E109" i="7"/>
  <c r="D106" i="7"/>
  <c r="C103" i="7"/>
  <c r="B100" i="7"/>
  <c r="F96" i="7"/>
  <c r="E93" i="7"/>
  <c r="D90" i="7"/>
  <c r="C87" i="7"/>
  <c r="B84" i="7"/>
  <c r="F80" i="7"/>
  <c r="E77" i="7"/>
  <c r="D74" i="7"/>
  <c r="C71" i="7"/>
  <c r="B68" i="7"/>
  <c r="F64" i="7"/>
  <c r="E61" i="7"/>
  <c r="D58" i="7"/>
  <c r="C55" i="7"/>
  <c r="B52" i="7"/>
  <c r="F48" i="7"/>
  <c r="E45" i="7"/>
  <c r="D42" i="7"/>
  <c r="C39" i="7"/>
  <c r="B36" i="7"/>
  <c r="F32" i="7"/>
  <c r="E29" i="7"/>
  <c r="D26" i="7"/>
  <c r="C23" i="7"/>
  <c r="B20" i="7"/>
  <c r="F16" i="7"/>
  <c r="F13" i="7"/>
  <c r="E171" i="6"/>
  <c r="D168" i="6"/>
  <c r="C165" i="6"/>
  <c r="B162" i="6"/>
  <c r="F158" i="6"/>
  <c r="E155" i="6"/>
  <c r="D152" i="6"/>
  <c r="C149" i="6"/>
  <c r="B146" i="6"/>
  <c r="F142" i="6"/>
  <c r="E139" i="6"/>
  <c r="D136" i="6"/>
  <c r="C133" i="6"/>
  <c r="B130" i="6"/>
  <c r="F126" i="6"/>
  <c r="E123" i="6"/>
  <c r="D120" i="6"/>
  <c r="C117" i="6"/>
  <c r="B114" i="6"/>
  <c r="F110" i="6"/>
  <c r="E107" i="6"/>
  <c r="D104" i="6"/>
  <c r="C101" i="6"/>
  <c r="B98" i="6"/>
  <c r="F94" i="6"/>
  <c r="E91" i="6"/>
  <c r="D88" i="6"/>
  <c r="C85" i="6"/>
  <c r="B82" i="6"/>
  <c r="F78" i="6"/>
  <c r="E75" i="6"/>
  <c r="D72" i="6"/>
  <c r="C69" i="6"/>
  <c r="B66" i="6"/>
  <c r="F62" i="6"/>
  <c r="E59" i="6"/>
  <c r="D56" i="6"/>
  <c r="C53" i="6"/>
  <c r="B50" i="6"/>
  <c r="F46" i="6"/>
  <c r="E43" i="6"/>
  <c r="D40" i="6"/>
  <c r="C37" i="6"/>
  <c r="B34" i="6"/>
  <c r="F30" i="6"/>
  <c r="E27" i="6"/>
  <c r="D24" i="6"/>
  <c r="C21" i="6"/>
  <c r="B18" i="6"/>
  <c r="F14" i="6"/>
  <c r="F172" i="5"/>
  <c r="E169" i="5"/>
  <c r="D166" i="5"/>
  <c r="C163" i="5"/>
  <c r="B160" i="5"/>
  <c r="F156" i="5"/>
  <c r="E153" i="5"/>
  <c r="D150" i="5"/>
  <c r="C147" i="5"/>
  <c r="B144" i="5"/>
  <c r="F140" i="5"/>
  <c r="E137" i="5"/>
  <c r="D134" i="5"/>
  <c r="C131" i="5"/>
  <c r="B128" i="5"/>
  <c r="F124" i="5"/>
  <c r="E121" i="5"/>
  <c r="D118" i="5"/>
  <c r="C115" i="5"/>
  <c r="B112" i="5"/>
  <c r="F108" i="5"/>
  <c r="E105" i="5"/>
  <c r="D102" i="5"/>
  <c r="C99" i="5"/>
  <c r="B96" i="5"/>
  <c r="F92" i="5"/>
  <c r="E89" i="5"/>
  <c r="D86" i="5"/>
  <c r="C83" i="5"/>
  <c r="B80" i="5"/>
  <c r="F76" i="5"/>
  <c r="E73" i="5"/>
  <c r="D70" i="5"/>
  <c r="C67" i="5"/>
  <c r="B64" i="5"/>
  <c r="F60" i="5"/>
  <c r="E57" i="5"/>
  <c r="D54" i="5"/>
  <c r="C51" i="5"/>
  <c r="B48" i="5"/>
  <c r="F44" i="5"/>
  <c r="E41" i="5"/>
  <c r="D38" i="5"/>
  <c r="C35" i="5"/>
  <c r="B32" i="5"/>
  <c r="F28" i="5"/>
  <c r="E25" i="5"/>
  <c r="D22" i="5"/>
  <c r="C19" i="5"/>
  <c r="B16" i="5"/>
  <c r="B13" i="5"/>
  <c r="F170" i="4"/>
  <c r="E167" i="4"/>
  <c r="D164" i="4"/>
  <c r="C161" i="4"/>
  <c r="B158" i="4"/>
  <c r="F154" i="4"/>
  <c r="E151" i="4"/>
  <c r="D148" i="4"/>
  <c r="C145" i="4"/>
  <c r="B142" i="4"/>
  <c r="F138" i="4"/>
  <c r="E135" i="4"/>
  <c r="D132" i="4"/>
  <c r="C129" i="4"/>
  <c r="B126" i="4"/>
  <c r="F122" i="4"/>
  <c r="E119" i="4"/>
  <c r="D116" i="4"/>
  <c r="C113" i="4"/>
  <c r="B110" i="4"/>
  <c r="F106" i="4"/>
  <c r="E103" i="4"/>
  <c r="D100" i="4"/>
  <c r="C97" i="4"/>
  <c r="B94" i="4"/>
  <c r="F90" i="4"/>
  <c r="E87" i="4"/>
  <c r="D84" i="4"/>
  <c r="C81" i="4"/>
  <c r="B78" i="4"/>
  <c r="F74" i="4"/>
  <c r="E71" i="4"/>
  <c r="D68" i="4"/>
  <c r="C65" i="4"/>
  <c r="B60" i="4"/>
  <c r="C53" i="4"/>
  <c r="E47" i="4"/>
  <c r="F40" i="4"/>
  <c r="D34" i="4"/>
  <c r="B28" i="4"/>
  <c r="C21" i="4"/>
  <c r="E15" i="4"/>
  <c r="D170" i="3"/>
  <c r="C163" i="3"/>
  <c r="E157" i="3"/>
  <c r="F150" i="3"/>
  <c r="D144" i="3"/>
  <c r="B138" i="3"/>
  <c r="C131" i="3"/>
  <c r="E125" i="3"/>
  <c r="F118" i="3"/>
  <c r="D112" i="3"/>
  <c r="B106" i="3"/>
  <c r="C99" i="3"/>
  <c r="C94" i="3"/>
  <c r="B91" i="3"/>
  <c r="F87" i="3"/>
  <c r="E84" i="3"/>
  <c r="D81" i="3"/>
  <c r="C78" i="3"/>
  <c r="B75" i="3"/>
  <c r="F71" i="3"/>
  <c r="E68" i="3"/>
  <c r="D65" i="3"/>
  <c r="C62" i="3"/>
  <c r="B59" i="3"/>
  <c r="F55" i="3"/>
  <c r="E52" i="3"/>
  <c r="D49" i="3"/>
  <c r="C46" i="3"/>
  <c r="B43" i="3"/>
  <c r="F39" i="3"/>
  <c r="E36" i="3"/>
  <c r="D33" i="3"/>
  <c r="C30" i="3"/>
  <c r="B27" i="3"/>
  <c r="F23" i="3"/>
  <c r="E20" i="3"/>
  <c r="D17" i="3"/>
  <c r="C14" i="3"/>
  <c r="C59" i="4"/>
  <c r="E53" i="4"/>
  <c r="F46" i="4"/>
  <c r="D40" i="4"/>
  <c r="B34" i="4"/>
  <c r="C27" i="4"/>
  <c r="E21" i="4"/>
  <c r="F14" i="4"/>
  <c r="C169" i="3"/>
  <c r="E163" i="3"/>
  <c r="F156" i="3"/>
  <c r="D150" i="3"/>
  <c r="B144" i="3"/>
  <c r="C137" i="3"/>
  <c r="E131" i="3"/>
  <c r="F124" i="3"/>
  <c r="D118" i="3"/>
  <c r="B112" i="3"/>
  <c r="C105" i="3"/>
  <c r="E99" i="3"/>
  <c r="D94" i="3"/>
  <c r="C91" i="3"/>
  <c r="B88" i="3"/>
  <c r="F84" i="3"/>
  <c r="E81" i="3"/>
  <c r="D78" i="3"/>
  <c r="C75" i="3"/>
  <c r="B72" i="3"/>
  <c r="F68" i="3"/>
  <c r="E65" i="3"/>
  <c r="D62" i="3"/>
  <c r="C59" i="3"/>
  <c r="B56" i="3"/>
  <c r="F52" i="3"/>
  <c r="E49" i="3"/>
  <c r="D46" i="3"/>
  <c r="C43" i="3"/>
  <c r="B40" i="3"/>
  <c r="F36" i="3"/>
  <c r="E33" i="3"/>
  <c r="D30" i="3"/>
  <c r="C27" i="3"/>
  <c r="B24" i="3"/>
  <c r="F20" i="3"/>
  <c r="E17" i="3"/>
  <c r="D14" i="3"/>
  <c r="B27" i="12"/>
  <c r="E154" i="6"/>
  <c r="B85" i="5"/>
  <c r="D15" i="4"/>
  <c r="C132" i="3"/>
  <c r="F109" i="3"/>
  <c r="D79" i="12"/>
  <c r="C34" i="12"/>
  <c r="C150" i="11"/>
  <c r="F105" i="11"/>
  <c r="B61" i="11"/>
  <c r="F157" i="10"/>
  <c r="B113" i="10"/>
  <c r="F74" i="10"/>
  <c r="D52" i="10"/>
  <c r="D36" i="10"/>
  <c r="E23" i="10"/>
  <c r="B152" i="9"/>
  <c r="B120" i="9"/>
  <c r="C93" i="9"/>
  <c r="C61" i="9"/>
  <c r="C29" i="9"/>
  <c r="F168" i="8"/>
  <c r="E149" i="8"/>
  <c r="F136" i="8"/>
  <c r="D114" i="8"/>
  <c r="C95" i="8"/>
  <c r="B76" i="8"/>
  <c r="B60" i="8"/>
  <c r="F40" i="8"/>
  <c r="C15" i="8"/>
  <c r="F150" i="7"/>
  <c r="C125" i="7"/>
  <c r="E99" i="7"/>
  <c r="B74" i="7"/>
  <c r="D48" i="7"/>
  <c r="F22" i="7"/>
  <c r="D158" i="6"/>
  <c r="F132" i="6"/>
  <c r="C107" i="6"/>
  <c r="E81" i="6"/>
  <c r="B56" i="6"/>
  <c r="D30" i="6"/>
  <c r="B166" i="5"/>
  <c r="D140" i="5"/>
  <c r="F114" i="5"/>
  <c r="C89" i="5"/>
  <c r="E63" i="5"/>
  <c r="B38" i="5"/>
  <c r="E173" i="4"/>
  <c r="B148" i="4"/>
  <c r="D122" i="4"/>
  <c r="F96" i="4"/>
  <c r="C71" i="4"/>
  <c r="E27" i="4"/>
  <c r="E137" i="3"/>
  <c r="E90" i="3"/>
  <c r="B65" i="3"/>
  <c r="D39" i="3"/>
  <c r="E13" i="3"/>
  <c r="B14" i="4"/>
  <c r="B124" i="3"/>
  <c r="D84" i="3"/>
  <c r="F58" i="3"/>
  <c r="C33" i="3"/>
  <c r="B30" i="3"/>
  <c r="F74" i="3"/>
  <c r="C77" i="7"/>
  <c r="D110" i="6"/>
  <c r="B118" i="5"/>
  <c r="B100" i="4"/>
  <c r="B17" i="3"/>
  <c r="E37" i="8"/>
  <c r="C173" i="7"/>
  <c r="E147" i="7"/>
  <c r="B122" i="7"/>
  <c r="D96" i="7"/>
  <c r="F70" i="7"/>
  <c r="C45" i="7"/>
  <c r="E19" i="7"/>
  <c r="C155" i="6"/>
  <c r="E129" i="6"/>
  <c r="B104" i="6"/>
  <c r="D78" i="6"/>
  <c r="F52" i="6"/>
  <c r="C27" i="6"/>
  <c r="F162" i="5"/>
  <c r="C137" i="5"/>
  <c r="E111" i="5"/>
  <c r="B86" i="5"/>
  <c r="D60" i="5"/>
  <c r="F34" i="5"/>
  <c r="D170" i="4"/>
  <c r="F144" i="4"/>
  <c r="C119" i="4"/>
  <c r="E93" i="4"/>
  <c r="B68" i="4"/>
  <c r="F20" i="4"/>
  <c r="F130" i="3"/>
  <c r="D87" i="3"/>
  <c r="F61" i="3"/>
  <c r="C36" i="3"/>
  <c r="F58" i="4"/>
  <c r="F168" i="3"/>
  <c r="C117" i="3"/>
  <c r="C81" i="3"/>
  <c r="E55" i="3"/>
  <c r="F104" i="3"/>
  <c r="F102" i="7"/>
  <c r="B136" i="6"/>
  <c r="E143" i="5"/>
  <c r="E125" i="4"/>
  <c r="E42" i="3"/>
  <c r="D34" i="8"/>
  <c r="B170" i="7"/>
  <c r="D144" i="7"/>
  <c r="F118" i="7"/>
  <c r="C93" i="7"/>
  <c r="E67" i="7"/>
  <c r="B42" i="7"/>
  <c r="D16" i="7"/>
  <c r="B152" i="6"/>
  <c r="D126" i="6"/>
  <c r="F100" i="6"/>
  <c r="C75" i="6"/>
  <c r="E49" i="6"/>
  <c r="B24" i="6"/>
  <c r="E159" i="5"/>
  <c r="B134" i="5"/>
  <c r="D108" i="5"/>
  <c r="F82" i="5"/>
  <c r="C57" i="5"/>
  <c r="E31" i="5"/>
  <c r="C167" i="4"/>
  <c r="E141" i="4"/>
  <c r="B116" i="4"/>
  <c r="D90" i="4"/>
  <c r="F64" i="4"/>
  <c r="D14" i="4"/>
  <c r="D124" i="3"/>
  <c r="C84" i="3"/>
  <c r="E58" i="3"/>
  <c r="B33" i="3"/>
  <c r="D52" i="4"/>
  <c r="D162" i="3"/>
  <c r="E111" i="3"/>
  <c r="B78" i="3"/>
  <c r="D52" i="3"/>
  <c r="F26" i="3"/>
  <c r="B46" i="4"/>
  <c r="C49" i="3"/>
  <c r="E51" i="7"/>
  <c r="E161" i="6"/>
  <c r="C59" i="6"/>
  <c r="D92" i="5"/>
  <c r="C151" i="4"/>
  <c r="F93" i="3"/>
  <c r="B62" i="3"/>
  <c r="C31" i="8"/>
  <c r="F166" i="7"/>
  <c r="C141" i="7"/>
  <c r="E115" i="7"/>
  <c r="B90" i="7"/>
  <c r="D64" i="7"/>
  <c r="F38" i="7"/>
  <c r="D13" i="7"/>
  <c r="F148" i="6"/>
  <c r="C123" i="6"/>
  <c r="E97" i="6"/>
  <c r="B72" i="6"/>
  <c r="D46" i="6"/>
  <c r="F20" i="6"/>
  <c r="D156" i="5"/>
  <c r="F130" i="5"/>
  <c r="C105" i="5"/>
  <c r="E79" i="5"/>
  <c r="B54" i="5"/>
  <c r="D28" i="5"/>
  <c r="B164" i="4"/>
  <c r="D138" i="4"/>
  <c r="F112" i="4"/>
  <c r="C87" i="4"/>
  <c r="E59" i="4"/>
  <c r="E169" i="3"/>
  <c r="B118" i="3"/>
  <c r="B81" i="3"/>
  <c r="D55" i="3"/>
  <c r="F29" i="3"/>
  <c r="B156" i="3"/>
  <c r="E23" i="3"/>
  <c r="B26" i="7"/>
  <c r="F66" i="5"/>
  <c r="C143" i="3"/>
  <c r="D36" i="3"/>
  <c r="B28" i="8"/>
  <c r="E163" i="7"/>
  <c r="B138" i="7"/>
  <c r="D112" i="7"/>
  <c r="F86" i="7"/>
  <c r="C61" i="7"/>
  <c r="E35" i="7"/>
  <c r="C171" i="6"/>
  <c r="E145" i="6"/>
  <c r="B120" i="6"/>
  <c r="D94" i="6"/>
  <c r="F68" i="6"/>
  <c r="C43" i="6"/>
  <c r="E17" i="6"/>
  <c r="C153" i="5"/>
  <c r="E127" i="5"/>
  <c r="B102" i="5"/>
  <c r="D76" i="5"/>
  <c r="F50" i="5"/>
  <c r="C25" i="5"/>
  <c r="F160" i="4"/>
  <c r="C135" i="4"/>
  <c r="E109" i="4"/>
  <c r="B84" i="4"/>
  <c r="F52" i="4"/>
  <c r="F162" i="3"/>
  <c r="C111" i="3"/>
  <c r="F77" i="3"/>
  <c r="C52" i="3"/>
  <c r="E26" i="3"/>
  <c r="C39" i="4"/>
  <c r="C149" i="3"/>
  <c r="D98" i="3"/>
  <c r="E71" i="3"/>
  <c r="B46" i="3"/>
  <c r="D20" i="3"/>
  <c r="D18" i="8"/>
  <c r="C169" i="5"/>
  <c r="D74" i="4"/>
  <c r="D130" i="3"/>
  <c r="F24" i="8"/>
  <c r="D160" i="7"/>
  <c r="F134" i="7"/>
  <c r="C109" i="7"/>
  <c r="E83" i="7"/>
  <c r="B58" i="7"/>
  <c r="D32" i="7"/>
  <c r="B168" i="6"/>
  <c r="D142" i="6"/>
  <c r="F116" i="6"/>
  <c r="C91" i="6"/>
  <c r="E65" i="6"/>
  <c r="B40" i="6"/>
  <c r="D14" i="6"/>
  <c r="B150" i="5"/>
  <c r="D124" i="5"/>
  <c r="F98" i="5"/>
  <c r="C73" i="5"/>
  <c r="E47" i="5"/>
  <c r="B22" i="5"/>
  <c r="E157" i="4"/>
  <c r="B132" i="4"/>
  <c r="D106" i="4"/>
  <c r="F80" i="4"/>
  <c r="D46" i="4"/>
  <c r="D156" i="3"/>
  <c r="E105" i="3"/>
  <c r="E74" i="3"/>
  <c r="B49" i="3"/>
  <c r="D23" i="3"/>
  <c r="E33" i="4"/>
  <c r="E143" i="3"/>
  <c r="B94" i="3"/>
  <c r="D68" i="3"/>
  <c r="F42" i="3"/>
  <c r="C17" i="3"/>
  <c r="D128" i="7"/>
  <c r="F84" i="6"/>
  <c r="C41" i="5"/>
  <c r="C33" i="4"/>
  <c r="D20" i="4"/>
  <c r="E21" i="8"/>
  <c r="C157" i="7"/>
  <c r="E131" i="7"/>
  <c r="B106" i="7"/>
  <c r="D80" i="7"/>
  <c r="F54" i="7"/>
  <c r="C29" i="7"/>
  <c r="F164" i="6"/>
  <c r="C139" i="6"/>
  <c r="E113" i="6"/>
  <c r="B88" i="6"/>
  <c r="D62" i="6"/>
  <c r="F36" i="6"/>
  <c r="D172" i="5"/>
  <c r="F146" i="5"/>
  <c r="C121" i="5"/>
  <c r="E95" i="5"/>
  <c r="B70" i="5"/>
  <c r="D44" i="5"/>
  <c r="F18" i="5"/>
  <c r="D154" i="4"/>
  <c r="F128" i="4"/>
  <c r="C103" i="4"/>
  <c r="E77" i="4"/>
  <c r="B40" i="4"/>
  <c r="B150" i="3"/>
  <c r="F98" i="3"/>
  <c r="D71" i="3"/>
  <c r="F45" i="3"/>
  <c r="C20" i="3"/>
  <c r="F26" i="4"/>
  <c r="F136" i="3"/>
  <c r="F90" i="3"/>
  <c r="C65" i="3"/>
  <c r="E39" i="3"/>
  <c r="B14" i="3"/>
  <c r="B154" i="7"/>
  <c r="E33" i="6"/>
  <c r="E15" i="5"/>
  <c r="C68" i="3"/>
  <c r="E87" i="3"/>
  <c r="H87" i="3" l="1"/>
  <c r="AL87" i="3"/>
  <c r="AK87" i="3" s="1"/>
  <c r="AJ87" i="3"/>
  <c r="G87" i="3"/>
  <c r="H15" i="5"/>
  <c r="AL15" i="5"/>
  <c r="AK15" i="5" s="1"/>
  <c r="AJ15" i="5"/>
  <c r="G15" i="5"/>
  <c r="H33" i="6"/>
  <c r="AL33" i="6"/>
  <c r="AK33" i="6" s="1"/>
  <c r="AJ33" i="6"/>
  <c r="G33" i="6"/>
  <c r="H39" i="3"/>
  <c r="AL39" i="3"/>
  <c r="AK39" i="3" s="1"/>
  <c r="AJ39" i="3"/>
  <c r="G39" i="3"/>
  <c r="H77" i="4"/>
  <c r="AL77" i="4"/>
  <c r="AK77" i="4" s="1"/>
  <c r="AJ77" i="4"/>
  <c r="G77" i="4"/>
  <c r="H95" i="5"/>
  <c r="AL95" i="5"/>
  <c r="AK95" i="5" s="1"/>
  <c r="AJ95" i="5"/>
  <c r="G95" i="5"/>
  <c r="H113" i="6"/>
  <c r="AL113" i="6"/>
  <c r="AK113" i="6" s="1"/>
  <c r="AJ113" i="6"/>
  <c r="G113" i="6"/>
  <c r="H131" i="7"/>
  <c r="AL131" i="7"/>
  <c r="AK131" i="7" s="1"/>
  <c r="AJ131" i="7"/>
  <c r="G131" i="7"/>
  <c r="H21" i="8"/>
  <c r="AL21" i="8"/>
  <c r="AK21" i="8" s="1"/>
  <c r="AJ21" i="8"/>
  <c r="G21" i="8"/>
  <c r="H143" i="3"/>
  <c r="AL143" i="3"/>
  <c r="AK143" i="3" s="1"/>
  <c r="G143" i="3"/>
  <c r="AJ143" i="3"/>
  <c r="G33" i="4"/>
  <c r="AJ33" i="4"/>
  <c r="H33" i="4"/>
  <c r="AL33" i="4"/>
  <c r="AK33" i="4" s="1"/>
  <c r="AL74" i="3"/>
  <c r="AK74" i="3" s="1"/>
  <c r="AJ74" i="3"/>
  <c r="G74" i="3"/>
  <c r="H74" i="3"/>
  <c r="H105" i="3"/>
  <c r="AJ105" i="3"/>
  <c r="AL105" i="3"/>
  <c r="AK105" i="3" s="1"/>
  <c r="G105" i="3"/>
  <c r="H157" i="4"/>
  <c r="AL157" i="4"/>
  <c r="AK157" i="4" s="1"/>
  <c r="AJ157" i="4"/>
  <c r="G157" i="4"/>
  <c r="H47" i="5"/>
  <c r="AL47" i="5"/>
  <c r="AK47" i="5" s="1"/>
  <c r="AJ47" i="5"/>
  <c r="G47" i="5"/>
  <c r="H65" i="6"/>
  <c r="AL65" i="6"/>
  <c r="AK65" i="6" s="1"/>
  <c r="AJ65" i="6"/>
  <c r="G65" i="6"/>
  <c r="H83" i="7"/>
  <c r="AL83" i="7"/>
  <c r="AK83" i="7" s="1"/>
  <c r="AJ83" i="7"/>
  <c r="G83" i="7"/>
  <c r="H71" i="3"/>
  <c r="AL71" i="3"/>
  <c r="AK71" i="3" s="1"/>
  <c r="AJ71" i="3"/>
  <c r="G71" i="3"/>
  <c r="AL26" i="3"/>
  <c r="AK26" i="3" s="1"/>
  <c r="AJ26" i="3"/>
  <c r="G26" i="3"/>
  <c r="H26" i="3"/>
  <c r="H109" i="4"/>
  <c r="AL109" i="4"/>
  <c r="AK109" i="4" s="1"/>
  <c r="AJ109" i="4"/>
  <c r="G109" i="4"/>
  <c r="H127" i="5"/>
  <c r="AL127" i="5"/>
  <c r="AK127" i="5" s="1"/>
  <c r="AJ127" i="5"/>
  <c r="G127" i="5"/>
  <c r="H17" i="6"/>
  <c r="AL17" i="6"/>
  <c r="AK17" i="6" s="1"/>
  <c r="AJ17" i="6"/>
  <c r="G17" i="6"/>
  <c r="H145" i="6"/>
  <c r="AL145" i="6"/>
  <c r="AK145" i="6" s="1"/>
  <c r="AJ145" i="6"/>
  <c r="G145" i="6"/>
  <c r="H35" i="7"/>
  <c r="AL35" i="7"/>
  <c r="AK35" i="7" s="1"/>
  <c r="AJ35" i="7"/>
  <c r="G35" i="7"/>
  <c r="H163" i="7"/>
  <c r="AL163" i="7"/>
  <c r="AK163" i="7" s="1"/>
  <c r="AJ163" i="7"/>
  <c r="G163" i="7"/>
  <c r="H23" i="3"/>
  <c r="AL23" i="3"/>
  <c r="AK23" i="3" s="1"/>
  <c r="AJ23" i="3"/>
  <c r="G23" i="3"/>
  <c r="AL169" i="3"/>
  <c r="AK169" i="3" s="1"/>
  <c r="AJ169" i="3"/>
  <c r="H59" i="4"/>
  <c r="AJ59" i="4"/>
  <c r="AL59" i="4"/>
  <c r="AK59" i="4" s="1"/>
  <c r="G59" i="4"/>
  <c r="H79" i="5"/>
  <c r="AL79" i="5"/>
  <c r="AK79" i="5" s="1"/>
  <c r="AJ79" i="5"/>
  <c r="G79" i="5"/>
  <c r="H97" i="6"/>
  <c r="AL97" i="6"/>
  <c r="AK97" i="6" s="1"/>
  <c r="AJ97" i="6"/>
  <c r="G97" i="6"/>
  <c r="H115" i="7"/>
  <c r="AL115" i="7"/>
  <c r="AK115" i="7" s="1"/>
  <c r="AJ115" i="7"/>
  <c r="G115" i="7"/>
  <c r="H161" i="6"/>
  <c r="AL161" i="6"/>
  <c r="AK161" i="6" s="1"/>
  <c r="AJ161" i="6"/>
  <c r="G161" i="6"/>
  <c r="H51" i="7"/>
  <c r="AL51" i="7"/>
  <c r="AK51" i="7" s="1"/>
  <c r="AJ51" i="7"/>
  <c r="G51" i="7"/>
  <c r="H111" i="3"/>
  <c r="AL111" i="3"/>
  <c r="AK111" i="3" s="1"/>
  <c r="G111" i="3"/>
  <c r="AJ111" i="3"/>
  <c r="AL58" i="3"/>
  <c r="AK58" i="3" s="1"/>
  <c r="AJ58" i="3"/>
  <c r="G58" i="3"/>
  <c r="H58" i="3"/>
  <c r="H141" i="4"/>
  <c r="AL141" i="4"/>
  <c r="AK141" i="4" s="1"/>
  <c r="AJ141" i="4"/>
  <c r="G141" i="4"/>
  <c r="H31" i="5"/>
  <c r="AL31" i="5"/>
  <c r="AK31" i="5" s="1"/>
  <c r="AJ31" i="5"/>
  <c r="G31" i="5"/>
  <c r="H159" i="5"/>
  <c r="AL159" i="5"/>
  <c r="AK159" i="5" s="1"/>
  <c r="AJ159" i="5"/>
  <c r="G159" i="5"/>
  <c r="H49" i="6"/>
  <c r="AL49" i="6"/>
  <c r="AK49" i="6" s="1"/>
  <c r="AJ49" i="6"/>
  <c r="G49" i="6"/>
  <c r="H67" i="7"/>
  <c r="AL67" i="7"/>
  <c r="AK67" i="7" s="1"/>
  <c r="AJ67" i="7"/>
  <c r="G67" i="7"/>
  <c r="AL42" i="3"/>
  <c r="AK42" i="3" s="1"/>
  <c r="AJ42" i="3"/>
  <c r="G42" i="3"/>
  <c r="H42" i="3"/>
  <c r="H125" i="4"/>
  <c r="AL125" i="4"/>
  <c r="AK125" i="4" s="1"/>
  <c r="AJ125" i="4"/>
  <c r="G125" i="4"/>
  <c r="H143" i="5"/>
  <c r="AL143" i="5"/>
  <c r="AK143" i="5" s="1"/>
  <c r="AJ143" i="5"/>
  <c r="G143" i="5"/>
  <c r="H55" i="3"/>
  <c r="AL55" i="3"/>
  <c r="AK55" i="3" s="1"/>
  <c r="AJ55" i="3"/>
  <c r="G55" i="3"/>
  <c r="H93" i="4"/>
  <c r="AL93" i="4"/>
  <c r="AK93" i="4" s="1"/>
  <c r="AJ93" i="4"/>
  <c r="G93" i="4"/>
  <c r="H111" i="5"/>
  <c r="AL111" i="5"/>
  <c r="AK111" i="5" s="1"/>
  <c r="AJ111" i="5"/>
  <c r="G111" i="5"/>
  <c r="H129" i="6"/>
  <c r="AL129" i="6"/>
  <c r="AK129" i="6" s="1"/>
  <c r="AJ129" i="6"/>
  <c r="G129" i="6"/>
  <c r="H19" i="7"/>
  <c r="AL19" i="7"/>
  <c r="AK19" i="7" s="1"/>
  <c r="AJ19" i="7"/>
  <c r="G19" i="7"/>
  <c r="H147" i="7"/>
  <c r="AL147" i="7"/>
  <c r="AK147" i="7" s="1"/>
  <c r="AJ147" i="7"/>
  <c r="G147" i="7"/>
  <c r="H37" i="8"/>
  <c r="AL37" i="8"/>
  <c r="AK37" i="8" s="1"/>
  <c r="AJ37" i="8"/>
  <c r="G37" i="8"/>
  <c r="AL90" i="3"/>
  <c r="AK90" i="3" s="1"/>
  <c r="AJ90" i="3"/>
  <c r="G90" i="3"/>
  <c r="H90" i="3"/>
  <c r="H137" i="3"/>
  <c r="AJ137" i="3"/>
  <c r="AL137" i="3"/>
  <c r="AK137" i="3" s="1"/>
  <c r="G137" i="3"/>
  <c r="H27" i="4"/>
  <c r="AJ27" i="4"/>
  <c r="AL27" i="4"/>
  <c r="AK27" i="4" s="1"/>
  <c r="G27" i="4"/>
  <c r="H173" i="4"/>
  <c r="AL173" i="4"/>
  <c r="AK173" i="4" s="1"/>
  <c r="AJ173" i="4"/>
  <c r="G173" i="4"/>
  <c r="H63" i="5"/>
  <c r="AL63" i="5"/>
  <c r="AK63" i="5" s="1"/>
  <c r="AJ63" i="5"/>
  <c r="G63" i="5"/>
  <c r="H81" i="6"/>
  <c r="AL81" i="6"/>
  <c r="AK81" i="6" s="1"/>
  <c r="AJ81" i="6"/>
  <c r="G81" i="6"/>
  <c r="H99" i="7"/>
  <c r="AL99" i="7"/>
  <c r="AK99" i="7" s="1"/>
  <c r="AJ99" i="7"/>
  <c r="G99" i="7"/>
  <c r="H149" i="8"/>
  <c r="AL149" i="8"/>
  <c r="AK149" i="8" s="1"/>
  <c r="AJ149" i="8"/>
  <c r="G149" i="8"/>
  <c r="F29" i="9"/>
  <c r="E29" i="9"/>
  <c r="F61" i="9"/>
  <c r="E61" i="9"/>
  <c r="F93" i="9"/>
  <c r="E93" i="9"/>
  <c r="H23" i="10"/>
  <c r="AL23" i="10"/>
  <c r="AK23" i="10" s="1"/>
  <c r="AJ23" i="10"/>
  <c r="G23" i="10"/>
  <c r="G154" i="6"/>
  <c r="H154" i="6"/>
  <c r="AL154" i="6"/>
  <c r="AK154" i="6" s="1"/>
  <c r="AJ154" i="6"/>
  <c r="H17" i="3"/>
  <c r="AL17" i="3"/>
  <c r="AK17" i="3" s="1"/>
  <c r="AJ17" i="3"/>
  <c r="G17" i="3"/>
  <c r="H33" i="3"/>
  <c r="AL33" i="3"/>
  <c r="AK33" i="3" s="1"/>
  <c r="AJ33" i="3"/>
  <c r="G33" i="3"/>
  <c r="H49" i="3"/>
  <c r="AL49" i="3"/>
  <c r="AK49" i="3" s="1"/>
  <c r="AJ49" i="3"/>
  <c r="G49" i="3"/>
  <c r="H65" i="3"/>
  <c r="AL65" i="3"/>
  <c r="AK65" i="3" s="1"/>
  <c r="AJ65" i="3"/>
  <c r="G65" i="3"/>
  <c r="H81" i="3"/>
  <c r="AL81" i="3"/>
  <c r="AK81" i="3" s="1"/>
  <c r="AJ81" i="3"/>
  <c r="G81" i="3"/>
  <c r="H99" i="3"/>
  <c r="AL99" i="3"/>
  <c r="AK99" i="3" s="1"/>
  <c r="G99" i="3"/>
  <c r="AJ99" i="3"/>
  <c r="H131" i="3"/>
  <c r="AL131" i="3"/>
  <c r="AK131" i="3" s="1"/>
  <c r="G131" i="3"/>
  <c r="AJ131" i="3"/>
  <c r="H163" i="3"/>
  <c r="AL163" i="3"/>
  <c r="AK163" i="3" s="1"/>
  <c r="G163" i="3"/>
  <c r="AJ163" i="3"/>
  <c r="H21" i="4"/>
  <c r="AL21" i="4"/>
  <c r="AK21" i="4" s="1"/>
  <c r="G21" i="4"/>
  <c r="AJ21" i="4"/>
  <c r="H53" i="4"/>
  <c r="AL53" i="4"/>
  <c r="AK53" i="4" s="1"/>
  <c r="G53" i="4"/>
  <c r="AJ53" i="4"/>
  <c r="AL20" i="3"/>
  <c r="AK20" i="3" s="1"/>
  <c r="AJ20" i="3"/>
  <c r="G20" i="3"/>
  <c r="H20" i="3"/>
  <c r="AL36" i="3"/>
  <c r="AK36" i="3" s="1"/>
  <c r="AJ36" i="3"/>
  <c r="G36" i="3"/>
  <c r="H36" i="3"/>
  <c r="AL52" i="3"/>
  <c r="AK52" i="3" s="1"/>
  <c r="AJ52" i="3"/>
  <c r="G52" i="3"/>
  <c r="H52" i="3"/>
  <c r="AL68" i="3"/>
  <c r="AK68" i="3" s="1"/>
  <c r="AJ68" i="3"/>
  <c r="G68" i="3"/>
  <c r="H68" i="3"/>
  <c r="AL84" i="3"/>
  <c r="AK84" i="3" s="1"/>
  <c r="AJ84" i="3"/>
  <c r="G84" i="3"/>
  <c r="H84" i="3"/>
  <c r="H125" i="3"/>
  <c r="AJ125" i="3"/>
  <c r="AL125" i="3"/>
  <c r="AK125" i="3" s="1"/>
  <c r="G125" i="3"/>
  <c r="H157" i="3"/>
  <c r="AJ157" i="3"/>
  <c r="AL157" i="3"/>
  <c r="AK157" i="3" s="1"/>
  <c r="G157" i="3"/>
  <c r="H15" i="4"/>
  <c r="AJ15" i="4"/>
  <c r="AL15" i="4"/>
  <c r="AK15" i="4" s="1"/>
  <c r="G15" i="4"/>
  <c r="H47" i="4"/>
  <c r="AJ47" i="4"/>
  <c r="AL47" i="4"/>
  <c r="AK47" i="4" s="1"/>
  <c r="G47" i="4"/>
  <c r="H71" i="4"/>
  <c r="AL71" i="4"/>
  <c r="AK71" i="4" s="1"/>
  <c r="AJ71" i="4"/>
  <c r="G71" i="4"/>
  <c r="H87" i="4"/>
  <c r="AL87" i="4"/>
  <c r="AK87" i="4" s="1"/>
  <c r="AJ87" i="4"/>
  <c r="G87" i="4"/>
  <c r="H103" i="4"/>
  <c r="AL103" i="4"/>
  <c r="AK103" i="4" s="1"/>
  <c r="AJ103" i="4"/>
  <c r="G103" i="4"/>
  <c r="H119" i="4"/>
  <c r="AL119" i="4"/>
  <c r="AK119" i="4" s="1"/>
  <c r="AJ119" i="4"/>
  <c r="G119" i="4"/>
  <c r="H135" i="4"/>
  <c r="AL135" i="4"/>
  <c r="AK135" i="4" s="1"/>
  <c r="AJ135" i="4"/>
  <c r="G135" i="4"/>
  <c r="H151" i="4"/>
  <c r="AL151" i="4"/>
  <c r="AK151" i="4" s="1"/>
  <c r="AJ151" i="4"/>
  <c r="G151" i="4"/>
  <c r="H167" i="4"/>
  <c r="AL167" i="4"/>
  <c r="AK167" i="4" s="1"/>
  <c r="AJ167" i="4"/>
  <c r="G167" i="4"/>
  <c r="H25" i="5"/>
  <c r="AL25" i="5"/>
  <c r="AK25" i="5" s="1"/>
  <c r="AJ25" i="5"/>
  <c r="G25" i="5"/>
  <c r="H41" i="5"/>
  <c r="AL41" i="5"/>
  <c r="AK41" i="5" s="1"/>
  <c r="AJ41" i="5"/>
  <c r="G41" i="5"/>
  <c r="H57" i="5"/>
  <c r="AL57" i="5"/>
  <c r="AK57" i="5" s="1"/>
  <c r="AJ57" i="5"/>
  <c r="G57" i="5"/>
  <c r="H73" i="5"/>
  <c r="AL73" i="5"/>
  <c r="AK73" i="5" s="1"/>
  <c r="AJ73" i="5"/>
  <c r="G73" i="5"/>
  <c r="H89" i="5"/>
  <c r="AL89" i="5"/>
  <c r="AK89" i="5" s="1"/>
  <c r="AJ89" i="5"/>
  <c r="G89" i="5"/>
  <c r="H105" i="5"/>
  <c r="AL105" i="5"/>
  <c r="AK105" i="5" s="1"/>
  <c r="AJ105" i="5"/>
  <c r="G105" i="5"/>
  <c r="H121" i="5"/>
  <c r="AL121" i="5"/>
  <c r="AK121" i="5" s="1"/>
  <c r="AJ121" i="5"/>
  <c r="G121" i="5"/>
  <c r="H137" i="5"/>
  <c r="AL137" i="5"/>
  <c r="AK137" i="5" s="1"/>
  <c r="AJ137" i="5"/>
  <c r="G137" i="5"/>
  <c r="H153" i="5"/>
  <c r="AL153" i="5"/>
  <c r="AK153" i="5" s="1"/>
  <c r="AJ153" i="5"/>
  <c r="G153" i="5"/>
  <c r="H169" i="5"/>
  <c r="AL169" i="5"/>
  <c r="AK169" i="5" s="1"/>
  <c r="AJ169" i="5"/>
  <c r="G169" i="5"/>
  <c r="H27" i="6"/>
  <c r="AL27" i="6"/>
  <c r="AK27" i="6" s="1"/>
  <c r="AJ27" i="6"/>
  <c r="G27" i="6"/>
  <c r="H43" i="6"/>
  <c r="AL43" i="6"/>
  <c r="AK43" i="6" s="1"/>
  <c r="AJ43" i="6"/>
  <c r="G43" i="6"/>
  <c r="H59" i="6"/>
  <c r="AL59" i="6"/>
  <c r="AK59" i="6" s="1"/>
  <c r="AJ59" i="6"/>
  <c r="G59" i="6"/>
  <c r="H75" i="6"/>
  <c r="AL75" i="6"/>
  <c r="AK75" i="6" s="1"/>
  <c r="AJ75" i="6"/>
  <c r="G75" i="6"/>
  <c r="H91" i="6"/>
  <c r="AL91" i="6"/>
  <c r="AK91" i="6" s="1"/>
  <c r="AJ91" i="6"/>
  <c r="G91" i="6"/>
  <c r="H107" i="6"/>
  <c r="AL107" i="6"/>
  <c r="AK107" i="6" s="1"/>
  <c r="AJ107" i="6"/>
  <c r="G107" i="6"/>
  <c r="H123" i="6"/>
  <c r="AL123" i="6"/>
  <c r="AK123" i="6" s="1"/>
  <c r="AJ123" i="6"/>
  <c r="G123" i="6"/>
  <c r="H139" i="6"/>
  <c r="AL139" i="6"/>
  <c r="AK139" i="6" s="1"/>
  <c r="AJ139" i="6"/>
  <c r="G139" i="6"/>
  <c r="H155" i="6"/>
  <c r="AL155" i="6"/>
  <c r="AK155" i="6" s="1"/>
  <c r="AJ155" i="6"/>
  <c r="G155" i="6"/>
  <c r="H171" i="6"/>
  <c r="AL171" i="6"/>
  <c r="AK171" i="6" s="1"/>
  <c r="AJ171" i="6"/>
  <c r="G171" i="6"/>
  <c r="H29" i="7"/>
  <c r="AL29" i="7"/>
  <c r="AK29" i="7" s="1"/>
  <c r="AJ29" i="7"/>
  <c r="G29" i="7"/>
  <c r="H45" i="7"/>
  <c r="AL45" i="7"/>
  <c r="AK45" i="7" s="1"/>
  <c r="AJ45" i="7"/>
  <c r="G45" i="7"/>
  <c r="H61" i="7"/>
  <c r="AL61" i="7"/>
  <c r="AK61" i="7" s="1"/>
  <c r="AJ61" i="7"/>
  <c r="G61" i="7"/>
  <c r="H77" i="7"/>
  <c r="AL77" i="7"/>
  <c r="AK77" i="7" s="1"/>
  <c r="AJ77" i="7"/>
  <c r="G77" i="7"/>
  <c r="H93" i="7"/>
  <c r="AL93" i="7"/>
  <c r="AK93" i="7" s="1"/>
  <c r="AJ93" i="7"/>
  <c r="G93" i="7"/>
  <c r="H109" i="7"/>
  <c r="AL109" i="7"/>
  <c r="AK109" i="7" s="1"/>
  <c r="AJ109" i="7"/>
  <c r="G109" i="7"/>
  <c r="H125" i="7"/>
  <c r="AL125" i="7"/>
  <c r="AK125" i="7" s="1"/>
  <c r="AJ125" i="7"/>
  <c r="G125" i="7"/>
  <c r="H141" i="7"/>
  <c r="AL141" i="7"/>
  <c r="AK141" i="7" s="1"/>
  <c r="AJ141" i="7"/>
  <c r="G141" i="7"/>
  <c r="H157" i="7"/>
  <c r="AL157" i="7"/>
  <c r="AK157" i="7" s="1"/>
  <c r="AJ157" i="7"/>
  <c r="G157" i="7"/>
  <c r="H173" i="7"/>
  <c r="AL173" i="7"/>
  <c r="AK173" i="7" s="1"/>
  <c r="AJ173" i="7"/>
  <c r="G173" i="7"/>
  <c r="H15" i="8"/>
  <c r="AL15" i="8"/>
  <c r="AK15" i="8" s="1"/>
  <c r="AJ15" i="8"/>
  <c r="G15" i="8"/>
  <c r="H31" i="8"/>
  <c r="AL31" i="8"/>
  <c r="AK31" i="8" s="1"/>
  <c r="AJ31" i="8"/>
  <c r="G31" i="8"/>
  <c r="H47" i="8"/>
  <c r="AL47" i="8"/>
  <c r="AK47" i="8" s="1"/>
  <c r="AJ47" i="8"/>
  <c r="G47" i="8"/>
  <c r="H63" i="8"/>
  <c r="AL63" i="8"/>
  <c r="AK63" i="8" s="1"/>
  <c r="AJ63" i="8"/>
  <c r="G63" i="8"/>
  <c r="H79" i="8"/>
  <c r="AL79" i="8"/>
  <c r="AK79" i="8" s="1"/>
  <c r="AJ79" i="8"/>
  <c r="G79" i="8"/>
  <c r="H95" i="8"/>
  <c r="AL95" i="8"/>
  <c r="AK95" i="8" s="1"/>
  <c r="AJ95" i="8"/>
  <c r="G95" i="8"/>
  <c r="H111" i="8"/>
  <c r="AL111" i="8"/>
  <c r="AK111" i="8" s="1"/>
  <c r="AJ111" i="8"/>
  <c r="G111" i="8"/>
  <c r="H127" i="8"/>
  <c r="AL127" i="8"/>
  <c r="AK127" i="8" s="1"/>
  <c r="AJ127" i="8"/>
  <c r="G127" i="8"/>
  <c r="H143" i="8"/>
  <c r="AL143" i="8"/>
  <c r="AK143" i="8" s="1"/>
  <c r="AJ143" i="8"/>
  <c r="G143" i="8"/>
  <c r="H159" i="8"/>
  <c r="AL159" i="8"/>
  <c r="AK159" i="8" s="1"/>
  <c r="AJ159" i="8"/>
  <c r="G159" i="8"/>
  <c r="F19" i="9"/>
  <c r="E19" i="9"/>
  <c r="F35" i="9"/>
  <c r="E35" i="9"/>
  <c r="F51" i="9"/>
  <c r="E51" i="9"/>
  <c r="F67" i="9"/>
  <c r="E67" i="9"/>
  <c r="F83" i="9"/>
  <c r="E83" i="9"/>
  <c r="F99" i="9"/>
  <c r="E99" i="9"/>
  <c r="F115" i="9"/>
  <c r="E115" i="9"/>
  <c r="F131" i="9"/>
  <c r="E131" i="9"/>
  <c r="F147" i="9"/>
  <c r="E147" i="9"/>
  <c r="F163" i="9"/>
  <c r="E163" i="9"/>
  <c r="H17" i="10"/>
  <c r="AL17" i="10"/>
  <c r="AK17" i="10" s="1"/>
  <c r="AJ17" i="10"/>
  <c r="G17" i="10"/>
  <c r="H33" i="10"/>
  <c r="AL33" i="10"/>
  <c r="AK33" i="10" s="1"/>
  <c r="AJ33" i="10"/>
  <c r="G33" i="10"/>
  <c r="H49" i="10"/>
  <c r="AL49" i="10"/>
  <c r="AK49" i="10" s="1"/>
  <c r="AJ49" i="10"/>
  <c r="G49" i="10"/>
  <c r="H65" i="10"/>
  <c r="AL65" i="10"/>
  <c r="AK65" i="10" s="1"/>
  <c r="AJ65" i="10"/>
  <c r="G65" i="10"/>
  <c r="H88" i="10"/>
  <c r="AL88" i="10"/>
  <c r="AK88" i="10" s="1"/>
  <c r="G88" i="10"/>
  <c r="AJ88" i="10"/>
  <c r="H120" i="10"/>
  <c r="AL120" i="10"/>
  <c r="AK120" i="10" s="1"/>
  <c r="G120" i="10"/>
  <c r="AJ120" i="10"/>
  <c r="H152" i="10"/>
  <c r="AL152" i="10"/>
  <c r="AK152" i="10" s="1"/>
  <c r="G152" i="10"/>
  <c r="AJ152" i="10"/>
  <c r="H36" i="11"/>
  <c r="AL36" i="11"/>
  <c r="AK36" i="11" s="1"/>
  <c r="G36" i="11"/>
  <c r="AJ36" i="11"/>
  <c r="H68" i="11"/>
  <c r="AL68" i="11"/>
  <c r="AK68" i="11" s="1"/>
  <c r="G68" i="11"/>
  <c r="AJ68" i="11"/>
  <c r="H100" i="11"/>
  <c r="AL100" i="11"/>
  <c r="AK100" i="11" s="1"/>
  <c r="G100" i="11"/>
  <c r="AJ100" i="11"/>
  <c r="H132" i="11"/>
  <c r="AL132" i="11"/>
  <c r="AK132" i="11" s="1"/>
  <c r="G132" i="11"/>
  <c r="AJ132" i="11"/>
  <c r="H164" i="11"/>
  <c r="AL164" i="11"/>
  <c r="AK164" i="11" s="1"/>
  <c r="G164" i="11"/>
  <c r="AJ164" i="11"/>
  <c r="H16" i="12"/>
  <c r="AL16" i="12"/>
  <c r="AK16" i="12" s="1"/>
  <c r="G16" i="12"/>
  <c r="AJ16" i="12"/>
  <c r="H48" i="12"/>
  <c r="AL48" i="12"/>
  <c r="AK48" i="12" s="1"/>
  <c r="G48" i="12"/>
  <c r="AJ48" i="12"/>
  <c r="H80" i="12"/>
  <c r="AL80" i="12"/>
  <c r="AK80" i="12" s="1"/>
  <c r="G80" i="12"/>
  <c r="AJ80" i="12"/>
  <c r="AL100" i="3"/>
  <c r="AK100" i="3" s="1"/>
  <c r="AJ100" i="3"/>
  <c r="H100" i="3"/>
  <c r="G100" i="3"/>
  <c r="AJ116" i="3"/>
  <c r="G116" i="3"/>
  <c r="H116" i="3"/>
  <c r="AL116" i="3"/>
  <c r="AK116" i="3" s="1"/>
  <c r="AJ132" i="3"/>
  <c r="G132" i="3"/>
  <c r="H132" i="3"/>
  <c r="AL132" i="3"/>
  <c r="AK132" i="3" s="1"/>
  <c r="AJ148" i="3"/>
  <c r="G148" i="3"/>
  <c r="H148" i="3"/>
  <c r="AL148" i="3"/>
  <c r="AK148" i="3" s="1"/>
  <c r="AL18" i="4"/>
  <c r="AK18" i="4" s="1"/>
  <c r="AJ18" i="4"/>
  <c r="G18" i="4"/>
  <c r="H18" i="4"/>
  <c r="AL146" i="4"/>
  <c r="AK146" i="4" s="1"/>
  <c r="AJ146" i="4"/>
  <c r="G146" i="4"/>
  <c r="H146" i="4"/>
  <c r="AL62" i="5"/>
  <c r="AK62" i="5" s="1"/>
  <c r="AJ62" i="5"/>
  <c r="G62" i="5"/>
  <c r="H62" i="5"/>
  <c r="AL106" i="6"/>
  <c r="AK106" i="6" s="1"/>
  <c r="AJ106" i="6"/>
  <c r="G106" i="6"/>
  <c r="H106" i="6"/>
  <c r="AL22" i="7"/>
  <c r="AK22" i="7" s="1"/>
  <c r="AJ22" i="7"/>
  <c r="G22" i="7"/>
  <c r="H22" i="7"/>
  <c r="AL150" i="7"/>
  <c r="AK150" i="7" s="1"/>
  <c r="AJ150" i="7"/>
  <c r="G150" i="7"/>
  <c r="H150" i="7"/>
  <c r="H78" i="12"/>
  <c r="AJ78" i="12"/>
  <c r="AL78" i="12"/>
  <c r="AK78" i="12" s="1"/>
  <c r="G78" i="12"/>
  <c r="F45" i="9"/>
  <c r="E45" i="9"/>
  <c r="F77" i="9"/>
  <c r="E77" i="9"/>
  <c r="F125" i="9"/>
  <c r="E125" i="9"/>
  <c r="H100" i="10"/>
  <c r="AL100" i="10"/>
  <c r="AK100" i="10" s="1"/>
  <c r="G100" i="10"/>
  <c r="AJ100" i="10"/>
  <c r="H132" i="10"/>
  <c r="AL132" i="10"/>
  <c r="AK132" i="10" s="1"/>
  <c r="G132" i="10"/>
  <c r="AJ132" i="10"/>
  <c r="H80" i="11"/>
  <c r="AL80" i="11"/>
  <c r="AK80" i="11" s="1"/>
  <c r="G80" i="11"/>
  <c r="AJ80" i="11"/>
  <c r="H144" i="11"/>
  <c r="AL144" i="11"/>
  <c r="AK144" i="11" s="1"/>
  <c r="G144" i="11"/>
  <c r="AJ144" i="11"/>
  <c r="H60" i="12"/>
  <c r="AL60" i="12"/>
  <c r="AK60" i="12" s="1"/>
  <c r="G60" i="12"/>
  <c r="AJ60" i="12"/>
  <c r="H92" i="12"/>
  <c r="AL92" i="12"/>
  <c r="AK92" i="12" s="1"/>
  <c r="G92" i="12"/>
  <c r="AJ92" i="12"/>
  <c r="AL106" i="3"/>
  <c r="AK106" i="3" s="1"/>
  <c r="AJ106" i="3"/>
  <c r="G106" i="3"/>
  <c r="H106" i="3"/>
  <c r="H27" i="3"/>
  <c r="AL27" i="3"/>
  <c r="AK27" i="3" s="1"/>
  <c r="AJ27" i="3"/>
  <c r="G27" i="3"/>
  <c r="H43" i="3"/>
  <c r="AL43" i="3"/>
  <c r="AK43" i="3" s="1"/>
  <c r="AJ43" i="3"/>
  <c r="G43" i="3"/>
  <c r="H59" i="3"/>
  <c r="AL59" i="3"/>
  <c r="AK59" i="3" s="1"/>
  <c r="AJ59" i="3"/>
  <c r="G59" i="3"/>
  <c r="H75" i="3"/>
  <c r="AL75" i="3"/>
  <c r="AK75" i="3" s="1"/>
  <c r="AJ75" i="3"/>
  <c r="G75" i="3"/>
  <c r="H91" i="3"/>
  <c r="AL91" i="3"/>
  <c r="AK91" i="3" s="1"/>
  <c r="AJ91" i="3"/>
  <c r="G91" i="3"/>
  <c r="H119" i="3"/>
  <c r="AL119" i="3"/>
  <c r="AK119" i="3" s="1"/>
  <c r="G119" i="3"/>
  <c r="AJ119" i="3"/>
  <c r="H151" i="3"/>
  <c r="AL151" i="3"/>
  <c r="AK151" i="3" s="1"/>
  <c r="G151" i="3"/>
  <c r="AJ151" i="3"/>
  <c r="G41" i="4"/>
  <c r="AJ41" i="4"/>
  <c r="H41" i="4"/>
  <c r="AL41" i="4"/>
  <c r="AK41" i="4" s="1"/>
  <c r="G14" i="3"/>
  <c r="A14" i="3"/>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K14" i="3"/>
  <c r="H14" i="3"/>
  <c r="AL14" i="3"/>
  <c r="AJ14" i="3"/>
  <c r="AL30" i="3"/>
  <c r="AK30" i="3" s="1"/>
  <c r="AJ30" i="3"/>
  <c r="G30" i="3"/>
  <c r="H30" i="3"/>
  <c r="AL46" i="3"/>
  <c r="AK46" i="3" s="1"/>
  <c r="AJ46" i="3"/>
  <c r="G46" i="3"/>
  <c r="H46" i="3"/>
  <c r="AL62" i="3"/>
  <c r="AK62" i="3" s="1"/>
  <c r="AJ62" i="3"/>
  <c r="G62" i="3"/>
  <c r="H62" i="3"/>
  <c r="AL78" i="3"/>
  <c r="AK78" i="3" s="1"/>
  <c r="AJ78" i="3"/>
  <c r="G78" i="3"/>
  <c r="H78" i="3"/>
  <c r="AL94" i="3"/>
  <c r="AK94" i="3" s="1"/>
  <c r="AJ94" i="3"/>
  <c r="G94" i="3"/>
  <c r="H94" i="3"/>
  <c r="H113" i="3"/>
  <c r="AJ113" i="3"/>
  <c r="AL113" i="3"/>
  <c r="AK113" i="3" s="1"/>
  <c r="G113" i="3"/>
  <c r="H145" i="3"/>
  <c r="AJ145" i="3"/>
  <c r="AL145" i="3"/>
  <c r="AK145" i="3" s="1"/>
  <c r="G145" i="3"/>
  <c r="H35" i="4"/>
  <c r="AJ35" i="4"/>
  <c r="AL35" i="4"/>
  <c r="AK35" i="4" s="1"/>
  <c r="G35" i="4"/>
  <c r="H65" i="4"/>
  <c r="AL65" i="4"/>
  <c r="AK65" i="4" s="1"/>
  <c r="AJ65" i="4"/>
  <c r="G65" i="4"/>
  <c r="H81" i="4"/>
  <c r="AL81" i="4"/>
  <c r="AK81" i="4" s="1"/>
  <c r="AJ81" i="4"/>
  <c r="G81" i="4"/>
  <c r="H97" i="4"/>
  <c r="AL97" i="4"/>
  <c r="AK97" i="4" s="1"/>
  <c r="AJ97" i="4"/>
  <c r="G97" i="4"/>
  <c r="H113" i="4"/>
  <c r="AL113" i="4"/>
  <c r="AK113" i="4" s="1"/>
  <c r="AJ113" i="4"/>
  <c r="G113" i="4"/>
  <c r="H129" i="4"/>
  <c r="AL129" i="4"/>
  <c r="AK129" i="4" s="1"/>
  <c r="AJ129" i="4"/>
  <c r="G129" i="4"/>
  <c r="H145" i="4"/>
  <c r="AL145" i="4"/>
  <c r="AK145" i="4" s="1"/>
  <c r="AJ145" i="4"/>
  <c r="G145" i="4"/>
  <c r="H161" i="4"/>
  <c r="AL161" i="4"/>
  <c r="AK161" i="4" s="1"/>
  <c r="AJ161" i="4"/>
  <c r="G161" i="4"/>
  <c r="H19" i="5"/>
  <c r="AL19" i="5"/>
  <c r="AK19" i="5" s="1"/>
  <c r="AJ19" i="5"/>
  <c r="G19" i="5"/>
  <c r="H35" i="5"/>
  <c r="AL35" i="5"/>
  <c r="AK35" i="5" s="1"/>
  <c r="AJ35" i="5"/>
  <c r="G35" i="5"/>
  <c r="H51" i="5"/>
  <c r="AL51" i="5"/>
  <c r="AK51" i="5" s="1"/>
  <c r="AJ51" i="5"/>
  <c r="G51" i="5"/>
  <c r="H67" i="5"/>
  <c r="AL67" i="5"/>
  <c r="AK67" i="5" s="1"/>
  <c r="AJ67" i="5"/>
  <c r="G67" i="5"/>
  <c r="H83" i="5"/>
  <c r="AL83" i="5"/>
  <c r="AK83" i="5" s="1"/>
  <c r="AJ83" i="5"/>
  <c r="G83" i="5"/>
  <c r="H99" i="5"/>
  <c r="AL99" i="5"/>
  <c r="AK99" i="5" s="1"/>
  <c r="AJ99" i="5"/>
  <c r="G99" i="5"/>
  <c r="H115" i="5"/>
  <c r="AL115" i="5"/>
  <c r="AK115" i="5" s="1"/>
  <c r="AJ115" i="5"/>
  <c r="G115" i="5"/>
  <c r="H131" i="5"/>
  <c r="AL131" i="5"/>
  <c r="AK131" i="5" s="1"/>
  <c r="AJ131" i="5"/>
  <c r="G131" i="5"/>
  <c r="H147" i="5"/>
  <c r="AL147" i="5"/>
  <c r="AK147" i="5" s="1"/>
  <c r="AJ147" i="5"/>
  <c r="G147" i="5"/>
  <c r="H163" i="5"/>
  <c r="AL163" i="5"/>
  <c r="AK163" i="5" s="1"/>
  <c r="AJ163" i="5"/>
  <c r="G163" i="5"/>
  <c r="H21" i="6"/>
  <c r="AL21" i="6"/>
  <c r="AK21" i="6" s="1"/>
  <c r="AJ21" i="6"/>
  <c r="G21" i="6"/>
  <c r="H37" i="6"/>
  <c r="AL37" i="6"/>
  <c r="AK37" i="6" s="1"/>
  <c r="AJ37" i="6"/>
  <c r="G37" i="6"/>
  <c r="H53" i="6"/>
  <c r="AL53" i="6"/>
  <c r="AK53" i="6" s="1"/>
  <c r="AJ53" i="6"/>
  <c r="G53" i="6"/>
  <c r="H69" i="6"/>
  <c r="AL69" i="6"/>
  <c r="AK69" i="6" s="1"/>
  <c r="AJ69" i="6"/>
  <c r="G69" i="6"/>
  <c r="H85" i="6"/>
  <c r="AL85" i="6"/>
  <c r="AK85" i="6" s="1"/>
  <c r="AJ85" i="6"/>
  <c r="G85" i="6"/>
  <c r="H101" i="6"/>
  <c r="AL101" i="6"/>
  <c r="AK101" i="6" s="1"/>
  <c r="AJ101" i="6"/>
  <c r="G101" i="6"/>
  <c r="H117" i="6"/>
  <c r="AL117" i="6"/>
  <c r="AK117" i="6" s="1"/>
  <c r="AJ117" i="6"/>
  <c r="G117" i="6"/>
  <c r="H133" i="6"/>
  <c r="AL133" i="6"/>
  <c r="AK133" i="6" s="1"/>
  <c r="AJ133" i="6"/>
  <c r="G133" i="6"/>
  <c r="H149" i="6"/>
  <c r="AL149" i="6"/>
  <c r="AK149" i="6" s="1"/>
  <c r="AJ149" i="6"/>
  <c r="G149" i="6"/>
  <c r="H165" i="6"/>
  <c r="AL165" i="6"/>
  <c r="AK165" i="6" s="1"/>
  <c r="AJ165" i="6"/>
  <c r="G165" i="6"/>
  <c r="H23" i="7"/>
  <c r="AL23" i="7"/>
  <c r="AK23" i="7" s="1"/>
  <c r="AJ23" i="7"/>
  <c r="G23" i="7"/>
  <c r="H39" i="7"/>
  <c r="AL39" i="7"/>
  <c r="AK39" i="7" s="1"/>
  <c r="AJ39" i="7"/>
  <c r="G39" i="7"/>
  <c r="H55" i="7"/>
  <c r="AL55" i="7"/>
  <c r="AK55" i="7" s="1"/>
  <c r="AJ55" i="7"/>
  <c r="G55" i="7"/>
  <c r="H71" i="7"/>
  <c r="AL71" i="7"/>
  <c r="AK71" i="7" s="1"/>
  <c r="AJ71" i="7"/>
  <c r="G71" i="7"/>
  <c r="H87" i="7"/>
  <c r="AL87" i="7"/>
  <c r="AK87" i="7" s="1"/>
  <c r="AJ87" i="7"/>
  <c r="G87" i="7"/>
  <c r="H103" i="7"/>
  <c r="AL103" i="7"/>
  <c r="AK103" i="7" s="1"/>
  <c r="AJ103" i="7"/>
  <c r="G103" i="7"/>
  <c r="H119" i="7"/>
  <c r="AL119" i="7"/>
  <c r="AK119" i="7" s="1"/>
  <c r="AJ119" i="7"/>
  <c r="G119" i="7"/>
  <c r="H135" i="7"/>
  <c r="AL135" i="7"/>
  <c r="AK135" i="7" s="1"/>
  <c r="AJ135" i="7"/>
  <c r="G135" i="7"/>
  <c r="H151" i="7"/>
  <c r="AL151" i="7"/>
  <c r="AK151" i="7" s="1"/>
  <c r="AJ151" i="7"/>
  <c r="G151" i="7"/>
  <c r="H167" i="7"/>
  <c r="AL167" i="7"/>
  <c r="AK167" i="7" s="1"/>
  <c r="AJ167" i="7"/>
  <c r="G167" i="7"/>
  <c r="H25" i="8"/>
  <c r="AL25" i="8"/>
  <c r="AK25" i="8" s="1"/>
  <c r="AJ25" i="8"/>
  <c r="G25" i="8"/>
  <c r="H41" i="8"/>
  <c r="AL41" i="8"/>
  <c r="AK41" i="8" s="1"/>
  <c r="AJ41" i="8"/>
  <c r="G41" i="8"/>
  <c r="H57" i="8"/>
  <c r="AL57" i="8"/>
  <c r="AK57" i="8" s="1"/>
  <c r="AJ57" i="8"/>
  <c r="G57" i="8"/>
  <c r="H73" i="8"/>
  <c r="AL73" i="8"/>
  <c r="AK73" i="8" s="1"/>
  <c r="AJ73" i="8"/>
  <c r="G73" i="8"/>
  <c r="H89" i="8"/>
  <c r="AL89" i="8"/>
  <c r="AK89" i="8" s="1"/>
  <c r="AJ89" i="8"/>
  <c r="G89" i="8"/>
  <c r="H105" i="8"/>
  <c r="AL105" i="8"/>
  <c r="AK105" i="8" s="1"/>
  <c r="AJ105" i="8"/>
  <c r="G105" i="8"/>
  <c r="H121" i="8"/>
  <c r="AL121" i="8"/>
  <c r="AK121" i="8" s="1"/>
  <c r="AJ121" i="8"/>
  <c r="G121" i="8"/>
  <c r="H137" i="8"/>
  <c r="AL137" i="8"/>
  <c r="AK137" i="8" s="1"/>
  <c r="AJ137" i="8"/>
  <c r="G137" i="8"/>
  <c r="H153" i="8"/>
  <c r="AL153" i="8"/>
  <c r="AK153" i="8" s="1"/>
  <c r="AJ153" i="8"/>
  <c r="G153" i="8"/>
  <c r="H169" i="8"/>
  <c r="AL169" i="8"/>
  <c r="AK169" i="8" s="1"/>
  <c r="AJ169" i="8"/>
  <c r="G169" i="8"/>
  <c r="F9" i="9"/>
  <c r="E9" i="9"/>
  <c r="F25" i="9"/>
  <c r="E25" i="9"/>
  <c r="F41" i="9"/>
  <c r="E41" i="9"/>
  <c r="F57" i="9"/>
  <c r="E57" i="9"/>
  <c r="F73" i="9"/>
  <c r="E73" i="9"/>
  <c r="F89" i="9"/>
  <c r="E89" i="9"/>
  <c r="F105" i="9"/>
  <c r="E105" i="9"/>
  <c r="F121" i="9"/>
  <c r="E121" i="9"/>
  <c r="F137" i="9"/>
  <c r="E137" i="9"/>
  <c r="F153" i="9"/>
  <c r="E153" i="9"/>
  <c r="H27" i="10"/>
  <c r="AL27" i="10"/>
  <c r="AK27" i="10" s="1"/>
  <c r="AJ27" i="10"/>
  <c r="G27" i="10"/>
  <c r="H43" i="10"/>
  <c r="AL43" i="10"/>
  <c r="AK43" i="10" s="1"/>
  <c r="AJ43" i="10"/>
  <c r="G43" i="10"/>
  <c r="H59" i="10"/>
  <c r="AL59" i="10"/>
  <c r="AK59" i="10" s="1"/>
  <c r="AJ59" i="10"/>
  <c r="G59" i="10"/>
  <c r="H75" i="10"/>
  <c r="AL75" i="10"/>
  <c r="AK75" i="10" s="1"/>
  <c r="AJ75" i="10"/>
  <c r="G75" i="10"/>
  <c r="H108" i="10"/>
  <c r="AL108" i="10"/>
  <c r="AK108" i="10" s="1"/>
  <c r="G108" i="10"/>
  <c r="AJ108" i="10"/>
  <c r="H140" i="10"/>
  <c r="AL140" i="10"/>
  <c r="AK140" i="10" s="1"/>
  <c r="G140" i="10"/>
  <c r="AJ140" i="10"/>
  <c r="H172" i="10"/>
  <c r="AL172" i="10"/>
  <c r="AK172" i="10" s="1"/>
  <c r="G172" i="10"/>
  <c r="AJ172" i="10"/>
  <c r="H24" i="11"/>
  <c r="AL24" i="11"/>
  <c r="AK24" i="11" s="1"/>
  <c r="G24" i="11"/>
  <c r="AJ24" i="11"/>
  <c r="H56" i="11"/>
  <c r="AL56" i="11"/>
  <c r="AK56" i="11" s="1"/>
  <c r="G56" i="11"/>
  <c r="AJ56" i="11"/>
  <c r="H88" i="11"/>
  <c r="AL88" i="11"/>
  <c r="AK88" i="11" s="1"/>
  <c r="G88" i="11"/>
  <c r="AJ88" i="11"/>
  <c r="H120" i="11"/>
  <c r="AL120" i="11"/>
  <c r="AK120" i="11" s="1"/>
  <c r="G120" i="11"/>
  <c r="AJ120" i="11"/>
  <c r="H152" i="11"/>
  <c r="AL152" i="11"/>
  <c r="AK152" i="11" s="1"/>
  <c r="G152" i="11"/>
  <c r="AJ152" i="11"/>
  <c r="H36" i="12"/>
  <c r="AL36" i="12"/>
  <c r="AK36" i="12" s="1"/>
  <c r="G36" i="12"/>
  <c r="AJ36" i="12"/>
  <c r="H68" i="12"/>
  <c r="AL68" i="12"/>
  <c r="AK68" i="12" s="1"/>
  <c r="G68" i="12"/>
  <c r="AJ68" i="12"/>
  <c r="AL110" i="3"/>
  <c r="AK110" i="3" s="1"/>
  <c r="AJ110" i="3"/>
  <c r="G110" i="3"/>
  <c r="H110" i="3"/>
  <c r="AL126" i="3"/>
  <c r="AK126" i="3" s="1"/>
  <c r="AJ126" i="3"/>
  <c r="G126" i="3"/>
  <c r="H126" i="3"/>
  <c r="AL142" i="3"/>
  <c r="AK142" i="3" s="1"/>
  <c r="AJ142" i="3"/>
  <c r="G142" i="3"/>
  <c r="H142" i="3"/>
  <c r="AL98" i="4"/>
  <c r="AK98" i="4" s="1"/>
  <c r="AJ98" i="4"/>
  <c r="G98" i="4"/>
  <c r="H98" i="4"/>
  <c r="AL14" i="5"/>
  <c r="AJ14" i="5"/>
  <c r="G14" i="5"/>
  <c r="A14" i="5"/>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K14" i="5"/>
  <c r="H14" i="5"/>
  <c r="AL142" i="5"/>
  <c r="AK142" i="5" s="1"/>
  <c r="AJ142" i="5"/>
  <c r="G142" i="5"/>
  <c r="H142" i="5"/>
  <c r="AL58" i="6"/>
  <c r="AK58" i="6" s="1"/>
  <c r="AJ58" i="6"/>
  <c r="G58" i="6"/>
  <c r="H58" i="6"/>
  <c r="AL102" i="7"/>
  <c r="AK102" i="7" s="1"/>
  <c r="AJ102" i="7"/>
  <c r="G102" i="7"/>
  <c r="H102" i="7"/>
  <c r="AL18" i="8"/>
  <c r="AK18" i="8" s="1"/>
  <c r="AJ18" i="8"/>
  <c r="G18" i="8"/>
  <c r="H18" i="8"/>
  <c r="AL112" i="12"/>
  <c r="AK112" i="12" s="1"/>
  <c r="AJ112" i="12"/>
  <c r="G112" i="12"/>
  <c r="H112" i="12"/>
  <c r="H156" i="13"/>
  <c r="AL156" i="13"/>
  <c r="AK156" i="13" s="1"/>
  <c r="AJ156" i="13"/>
  <c r="G156" i="13"/>
  <c r="H69" i="8"/>
  <c r="AL69" i="8"/>
  <c r="AK69" i="8" s="1"/>
  <c r="AJ69" i="8"/>
  <c r="G69" i="8"/>
  <c r="F157" i="9"/>
  <c r="E157" i="9"/>
  <c r="H71" i="10"/>
  <c r="AL71" i="10"/>
  <c r="AK71" i="10" s="1"/>
  <c r="AJ71" i="10"/>
  <c r="G71" i="10"/>
  <c r="AL110" i="5"/>
  <c r="AK110" i="5" s="1"/>
  <c r="AJ110" i="5"/>
  <c r="G110" i="5"/>
  <c r="H110" i="5"/>
  <c r="H21" i="3"/>
  <c r="AL21" i="3"/>
  <c r="AK21" i="3" s="1"/>
  <c r="AJ21" i="3"/>
  <c r="G21" i="3"/>
  <c r="H37" i="3"/>
  <c r="AL37" i="3"/>
  <c r="AK37" i="3" s="1"/>
  <c r="AJ37" i="3"/>
  <c r="G37" i="3"/>
  <c r="H53" i="3"/>
  <c r="AL53" i="3"/>
  <c r="AK53" i="3" s="1"/>
  <c r="AJ53" i="3"/>
  <c r="G53" i="3"/>
  <c r="H69" i="3"/>
  <c r="AL69" i="3"/>
  <c r="AK69" i="3" s="1"/>
  <c r="AJ69" i="3"/>
  <c r="G69" i="3"/>
  <c r="H85" i="3"/>
  <c r="AL85" i="3"/>
  <c r="AK85" i="3" s="1"/>
  <c r="AJ85" i="3"/>
  <c r="G85" i="3"/>
  <c r="H107" i="3"/>
  <c r="AL107" i="3"/>
  <c r="AK107" i="3" s="1"/>
  <c r="G107" i="3"/>
  <c r="AJ107" i="3"/>
  <c r="H139" i="3"/>
  <c r="AL139" i="3"/>
  <c r="AK139" i="3" s="1"/>
  <c r="G139" i="3"/>
  <c r="AJ139" i="3"/>
  <c r="H29" i="4"/>
  <c r="AL29" i="4"/>
  <c r="AK29" i="4" s="1"/>
  <c r="G29" i="4"/>
  <c r="AJ29" i="4"/>
  <c r="H61" i="4"/>
  <c r="AL61" i="4"/>
  <c r="AK61" i="4" s="1"/>
  <c r="G61" i="4"/>
  <c r="AJ61" i="4"/>
  <c r="AL24" i="3"/>
  <c r="AK24" i="3" s="1"/>
  <c r="AJ24" i="3"/>
  <c r="G24" i="3"/>
  <c r="H24" i="3"/>
  <c r="AL40" i="3"/>
  <c r="AK40" i="3" s="1"/>
  <c r="AJ40" i="3"/>
  <c r="G40" i="3"/>
  <c r="H40" i="3"/>
  <c r="AL56" i="3"/>
  <c r="AK56" i="3" s="1"/>
  <c r="AJ56" i="3"/>
  <c r="G56" i="3"/>
  <c r="H56" i="3"/>
  <c r="AL72" i="3"/>
  <c r="AK72" i="3" s="1"/>
  <c r="AJ72" i="3"/>
  <c r="G72" i="3"/>
  <c r="H72" i="3"/>
  <c r="AL88" i="3"/>
  <c r="AK88" i="3" s="1"/>
  <c r="AJ88" i="3"/>
  <c r="G88" i="3"/>
  <c r="H88" i="3"/>
  <c r="H101" i="3"/>
  <c r="AJ101" i="3"/>
  <c r="AL101" i="3"/>
  <c r="AK101" i="3" s="1"/>
  <c r="G101" i="3"/>
  <c r="H133" i="3"/>
  <c r="AJ133" i="3"/>
  <c r="AL133" i="3"/>
  <c r="AK133" i="3" s="1"/>
  <c r="G133" i="3"/>
  <c r="H165" i="3"/>
  <c r="AJ165" i="3"/>
  <c r="AL165" i="3"/>
  <c r="AK165" i="3" s="1"/>
  <c r="G165" i="3"/>
  <c r="H23" i="4"/>
  <c r="AJ23" i="4"/>
  <c r="AL23" i="4"/>
  <c r="AK23" i="4" s="1"/>
  <c r="G23" i="4"/>
  <c r="H55" i="4"/>
  <c r="AJ55" i="4"/>
  <c r="AL55" i="4"/>
  <c r="AK55" i="4" s="1"/>
  <c r="G55" i="4"/>
  <c r="H75" i="4"/>
  <c r="AL75" i="4"/>
  <c r="AK75" i="4" s="1"/>
  <c r="AJ75" i="4"/>
  <c r="G75" i="4"/>
  <c r="H91" i="4"/>
  <c r="AL91" i="4"/>
  <c r="AK91" i="4" s="1"/>
  <c r="AJ91" i="4"/>
  <c r="G91" i="4"/>
  <c r="H107" i="4"/>
  <c r="AL107" i="4"/>
  <c r="AK107" i="4" s="1"/>
  <c r="AJ107" i="4"/>
  <c r="G107" i="4"/>
  <c r="H123" i="4"/>
  <c r="AL123" i="4"/>
  <c r="AK123" i="4" s="1"/>
  <c r="AJ123" i="4"/>
  <c r="G123" i="4"/>
  <c r="H139" i="4"/>
  <c r="AL139" i="4"/>
  <c r="AK139" i="4" s="1"/>
  <c r="AJ139" i="4"/>
  <c r="G139" i="4"/>
  <c r="H155" i="4"/>
  <c r="AL155" i="4"/>
  <c r="AK155" i="4" s="1"/>
  <c r="AJ155" i="4"/>
  <c r="G155" i="4"/>
  <c r="H171" i="4"/>
  <c r="AL171" i="4"/>
  <c r="AK171" i="4" s="1"/>
  <c r="AJ171" i="4"/>
  <c r="G171" i="4"/>
  <c r="H29" i="5"/>
  <c r="AL29" i="5"/>
  <c r="AK29" i="5" s="1"/>
  <c r="AJ29" i="5"/>
  <c r="G29" i="5"/>
  <c r="H45" i="5"/>
  <c r="AL45" i="5"/>
  <c r="AK45" i="5" s="1"/>
  <c r="AJ45" i="5"/>
  <c r="G45" i="5"/>
  <c r="H61" i="5"/>
  <c r="AL61" i="5"/>
  <c r="AK61" i="5" s="1"/>
  <c r="AJ61" i="5"/>
  <c r="G61" i="5"/>
  <c r="H77" i="5"/>
  <c r="AL77" i="5"/>
  <c r="AK77" i="5" s="1"/>
  <c r="AJ77" i="5"/>
  <c r="G77" i="5"/>
  <c r="H93" i="5"/>
  <c r="AL93" i="5"/>
  <c r="AK93" i="5" s="1"/>
  <c r="AJ93" i="5"/>
  <c r="G93" i="5"/>
  <c r="H109" i="5"/>
  <c r="AL109" i="5"/>
  <c r="AK109" i="5" s="1"/>
  <c r="AJ109" i="5"/>
  <c r="G109" i="5"/>
  <c r="H125" i="5"/>
  <c r="AL125" i="5"/>
  <c r="AK125" i="5" s="1"/>
  <c r="AJ125" i="5"/>
  <c r="G125" i="5"/>
  <c r="H141" i="5"/>
  <c r="AL141" i="5"/>
  <c r="AK141" i="5" s="1"/>
  <c r="AJ141" i="5"/>
  <c r="G141" i="5"/>
  <c r="H157" i="5"/>
  <c r="AL157" i="5"/>
  <c r="AK157" i="5" s="1"/>
  <c r="AJ157" i="5"/>
  <c r="G157" i="5"/>
  <c r="H173" i="5"/>
  <c r="AL173" i="5"/>
  <c r="AK173" i="5" s="1"/>
  <c r="AJ173" i="5"/>
  <c r="G173" i="5"/>
  <c r="H15" i="6"/>
  <c r="AL15" i="6"/>
  <c r="AK15" i="6" s="1"/>
  <c r="AJ15" i="6"/>
  <c r="G15" i="6"/>
  <c r="H31" i="6"/>
  <c r="AL31" i="6"/>
  <c r="AK31" i="6" s="1"/>
  <c r="AJ31" i="6"/>
  <c r="G31" i="6"/>
  <c r="H47" i="6"/>
  <c r="AL47" i="6"/>
  <c r="AK47" i="6" s="1"/>
  <c r="AJ47" i="6"/>
  <c r="G47" i="6"/>
  <c r="H63" i="6"/>
  <c r="AL63" i="6"/>
  <c r="AK63" i="6" s="1"/>
  <c r="AJ63" i="6"/>
  <c r="G63" i="6"/>
  <c r="H79" i="6"/>
  <c r="AL79" i="6"/>
  <c r="AK79" i="6" s="1"/>
  <c r="AJ79" i="6"/>
  <c r="G79" i="6"/>
  <c r="H95" i="6"/>
  <c r="AL95" i="6"/>
  <c r="AK95" i="6" s="1"/>
  <c r="AJ95" i="6"/>
  <c r="G95" i="6"/>
  <c r="H111" i="6"/>
  <c r="AL111" i="6"/>
  <c r="AK111" i="6" s="1"/>
  <c r="AJ111" i="6"/>
  <c r="G111" i="6"/>
  <c r="H127" i="6"/>
  <c r="AL127" i="6"/>
  <c r="AK127" i="6" s="1"/>
  <c r="AJ127" i="6"/>
  <c r="G127" i="6"/>
  <c r="H143" i="6"/>
  <c r="AL143" i="6"/>
  <c r="AK143" i="6" s="1"/>
  <c r="AJ143" i="6"/>
  <c r="G143" i="6"/>
  <c r="H159" i="6"/>
  <c r="AL159" i="6"/>
  <c r="AK159" i="6" s="1"/>
  <c r="AJ159" i="6"/>
  <c r="G159" i="6"/>
  <c r="H17" i="7"/>
  <c r="AL17" i="7"/>
  <c r="AK17" i="7" s="1"/>
  <c r="AJ17" i="7"/>
  <c r="G17" i="7"/>
  <c r="H33" i="7"/>
  <c r="AL33" i="7"/>
  <c r="AK33" i="7" s="1"/>
  <c r="AJ33" i="7"/>
  <c r="G33" i="7"/>
  <c r="H49" i="7"/>
  <c r="AL49" i="7"/>
  <c r="AK49" i="7" s="1"/>
  <c r="AJ49" i="7"/>
  <c r="G49" i="7"/>
  <c r="H65" i="7"/>
  <c r="AL65" i="7"/>
  <c r="AK65" i="7" s="1"/>
  <c r="AJ65" i="7"/>
  <c r="G65" i="7"/>
  <c r="H81" i="7"/>
  <c r="AL81" i="7"/>
  <c r="AK81" i="7" s="1"/>
  <c r="AJ81" i="7"/>
  <c r="G81" i="7"/>
  <c r="H97" i="7"/>
  <c r="AL97" i="7"/>
  <c r="AK97" i="7" s="1"/>
  <c r="AJ97" i="7"/>
  <c r="G97" i="7"/>
  <c r="H113" i="7"/>
  <c r="AL113" i="7"/>
  <c r="AK113" i="7" s="1"/>
  <c r="AJ113" i="7"/>
  <c r="G113" i="7"/>
  <c r="H129" i="7"/>
  <c r="AL129" i="7"/>
  <c r="AK129" i="7" s="1"/>
  <c r="AJ129" i="7"/>
  <c r="G129" i="7"/>
  <c r="H145" i="7"/>
  <c r="AL145" i="7"/>
  <c r="AK145" i="7" s="1"/>
  <c r="AJ145" i="7"/>
  <c r="G145" i="7"/>
  <c r="H161" i="7"/>
  <c r="AL161" i="7"/>
  <c r="AK161" i="7" s="1"/>
  <c r="AJ161" i="7"/>
  <c r="G161" i="7"/>
  <c r="H19" i="8"/>
  <c r="AL19" i="8"/>
  <c r="AK19" i="8" s="1"/>
  <c r="AJ19" i="8"/>
  <c r="G19" i="8"/>
  <c r="H35" i="8"/>
  <c r="AL35" i="8"/>
  <c r="AK35" i="8" s="1"/>
  <c r="AJ35" i="8"/>
  <c r="G35" i="8"/>
  <c r="H51" i="8"/>
  <c r="AL51" i="8"/>
  <c r="AK51" i="8" s="1"/>
  <c r="AJ51" i="8"/>
  <c r="G51" i="8"/>
  <c r="H67" i="8"/>
  <c r="AL67" i="8"/>
  <c r="AK67" i="8" s="1"/>
  <c r="AJ67" i="8"/>
  <c r="G67" i="8"/>
  <c r="H83" i="8"/>
  <c r="AL83" i="8"/>
  <c r="AK83" i="8" s="1"/>
  <c r="AJ83" i="8"/>
  <c r="G83" i="8"/>
  <c r="H99" i="8"/>
  <c r="AL99" i="8"/>
  <c r="AK99" i="8" s="1"/>
  <c r="AJ99" i="8"/>
  <c r="G99" i="8"/>
  <c r="H115" i="8"/>
  <c r="AL115" i="8"/>
  <c r="AK115" i="8" s="1"/>
  <c r="AJ115" i="8"/>
  <c r="G115" i="8"/>
  <c r="H131" i="8"/>
  <c r="AL131" i="8"/>
  <c r="AK131" i="8" s="1"/>
  <c r="AJ131" i="8"/>
  <c r="G131" i="8"/>
  <c r="H147" i="8"/>
  <c r="AL147" i="8"/>
  <c r="AK147" i="8" s="1"/>
  <c r="AJ147" i="8"/>
  <c r="G147" i="8"/>
  <c r="H163" i="8"/>
  <c r="AL163" i="8"/>
  <c r="AK163" i="8" s="1"/>
  <c r="AJ163" i="8"/>
  <c r="G163" i="8"/>
  <c r="F15" i="9"/>
  <c r="E15" i="9"/>
  <c r="F31" i="9"/>
  <c r="E31" i="9"/>
  <c r="F47" i="9"/>
  <c r="E47" i="9"/>
  <c r="F63" i="9"/>
  <c r="E63" i="9"/>
  <c r="F79" i="9"/>
  <c r="E79" i="9"/>
  <c r="F95" i="9"/>
  <c r="E95" i="9"/>
  <c r="F111" i="9"/>
  <c r="E111" i="9"/>
  <c r="F127" i="9"/>
  <c r="E127" i="9"/>
  <c r="F143" i="9"/>
  <c r="E143" i="9"/>
  <c r="F159" i="9"/>
  <c r="E159" i="9"/>
  <c r="H21" i="10"/>
  <c r="AL21" i="10"/>
  <c r="AK21" i="10" s="1"/>
  <c r="AJ21" i="10"/>
  <c r="G21" i="10"/>
  <c r="H37" i="10"/>
  <c r="AL37" i="10"/>
  <c r="AK37" i="10" s="1"/>
  <c r="AJ37" i="10"/>
  <c r="G37" i="10"/>
  <c r="H53" i="10"/>
  <c r="AL53" i="10"/>
  <c r="AK53" i="10" s="1"/>
  <c r="AJ53" i="10"/>
  <c r="G53" i="10"/>
  <c r="H69" i="10"/>
  <c r="AL69" i="10"/>
  <c r="AK69" i="10" s="1"/>
  <c r="AJ69" i="10"/>
  <c r="G69" i="10"/>
  <c r="H96" i="10"/>
  <c r="AL96" i="10"/>
  <c r="AK96" i="10" s="1"/>
  <c r="G96" i="10"/>
  <c r="AJ96" i="10"/>
  <c r="H128" i="10"/>
  <c r="AL128" i="10"/>
  <c r="AK128" i="10" s="1"/>
  <c r="G128" i="10"/>
  <c r="AJ128" i="10"/>
  <c r="H160" i="10"/>
  <c r="AL160" i="10"/>
  <c r="AK160" i="10" s="1"/>
  <c r="G160" i="10"/>
  <c r="AJ160" i="10"/>
  <c r="H44" i="11"/>
  <c r="AL44" i="11"/>
  <c r="AK44" i="11" s="1"/>
  <c r="G44" i="11"/>
  <c r="AJ44" i="11"/>
  <c r="H76" i="11"/>
  <c r="AL76" i="11"/>
  <c r="AK76" i="11" s="1"/>
  <c r="G76" i="11"/>
  <c r="AJ76" i="11"/>
  <c r="H108" i="11"/>
  <c r="AL108" i="11"/>
  <c r="AK108" i="11" s="1"/>
  <c r="G108" i="11"/>
  <c r="AJ108" i="11"/>
  <c r="H140" i="11"/>
  <c r="AL140" i="11"/>
  <c r="AK140" i="11" s="1"/>
  <c r="G140" i="11"/>
  <c r="AJ140" i="11"/>
  <c r="H172" i="11"/>
  <c r="AL172" i="11"/>
  <c r="AK172" i="11" s="1"/>
  <c r="G172" i="11"/>
  <c r="AJ172" i="11"/>
  <c r="H24" i="12"/>
  <c r="AL24" i="12"/>
  <c r="AK24" i="12" s="1"/>
  <c r="G24" i="12"/>
  <c r="AJ24" i="12"/>
  <c r="H56" i="12"/>
  <c r="AL56" i="12"/>
  <c r="AK56" i="12" s="1"/>
  <c r="G56" i="12"/>
  <c r="AJ56" i="12"/>
  <c r="H88" i="12"/>
  <c r="AL88" i="12"/>
  <c r="AK88" i="12" s="1"/>
  <c r="G88" i="12"/>
  <c r="AJ88" i="12"/>
  <c r="AL104" i="3"/>
  <c r="AK104" i="3" s="1"/>
  <c r="AJ104" i="3"/>
  <c r="H104" i="3"/>
  <c r="G104" i="3"/>
  <c r="AJ120" i="3"/>
  <c r="G120" i="3"/>
  <c r="H120" i="3"/>
  <c r="AL120" i="3"/>
  <c r="AK120" i="3" s="1"/>
  <c r="AJ136" i="3"/>
  <c r="G136" i="3"/>
  <c r="H136" i="3"/>
  <c r="AL136" i="3"/>
  <c r="AK136" i="3" s="1"/>
  <c r="AL50" i="4"/>
  <c r="AK50" i="4" s="1"/>
  <c r="AJ50" i="4"/>
  <c r="G50" i="4"/>
  <c r="H50" i="4"/>
  <c r="AL94" i="5"/>
  <c r="AK94" i="5" s="1"/>
  <c r="AJ94" i="5"/>
  <c r="G94" i="5"/>
  <c r="H94" i="5"/>
  <c r="AL138" i="6"/>
  <c r="AK138" i="6" s="1"/>
  <c r="AJ138" i="6"/>
  <c r="G138" i="6"/>
  <c r="H138" i="6"/>
  <c r="AL54" i="7"/>
  <c r="AK54" i="7" s="1"/>
  <c r="AJ54" i="7"/>
  <c r="G54" i="7"/>
  <c r="H54" i="7"/>
  <c r="AL138" i="8"/>
  <c r="AK138" i="8" s="1"/>
  <c r="AJ138" i="8"/>
  <c r="G138" i="8"/>
  <c r="H138" i="8"/>
  <c r="H53" i="8"/>
  <c r="AL53" i="8"/>
  <c r="AK53" i="8" s="1"/>
  <c r="AJ53" i="8"/>
  <c r="G53" i="8"/>
  <c r="H85" i="8"/>
  <c r="AL85" i="8"/>
  <c r="AK85" i="8" s="1"/>
  <c r="AJ85" i="8"/>
  <c r="G85" i="8"/>
  <c r="H117" i="8"/>
  <c r="AL117" i="8"/>
  <c r="AK117" i="8" s="1"/>
  <c r="AJ117" i="8"/>
  <c r="G117" i="8"/>
  <c r="H55" i="10"/>
  <c r="AL55" i="10"/>
  <c r="AK55" i="10" s="1"/>
  <c r="AJ55" i="10"/>
  <c r="G55" i="10"/>
  <c r="H48" i="11"/>
  <c r="AL48" i="11"/>
  <c r="AK48" i="11" s="1"/>
  <c r="G48" i="11"/>
  <c r="AJ48" i="11"/>
  <c r="AL138" i="3"/>
  <c r="AK138" i="3" s="1"/>
  <c r="AJ138" i="3"/>
  <c r="G138" i="3"/>
  <c r="H138" i="3"/>
  <c r="H15" i="3"/>
  <c r="AL15" i="3"/>
  <c r="AK15" i="3" s="1"/>
  <c r="AJ15" i="3"/>
  <c r="G15" i="3"/>
  <c r="H31" i="3"/>
  <c r="AL31" i="3"/>
  <c r="AK31" i="3" s="1"/>
  <c r="AJ31" i="3"/>
  <c r="G31" i="3"/>
  <c r="H47" i="3"/>
  <c r="AL47" i="3"/>
  <c r="AK47" i="3" s="1"/>
  <c r="AJ47" i="3"/>
  <c r="G47" i="3"/>
  <c r="H63" i="3"/>
  <c r="AL63" i="3"/>
  <c r="AK63" i="3" s="1"/>
  <c r="AJ63" i="3"/>
  <c r="G63" i="3"/>
  <c r="H79" i="3"/>
  <c r="AL79" i="3"/>
  <c r="AK79" i="3" s="1"/>
  <c r="AJ79" i="3"/>
  <c r="G79" i="3"/>
  <c r="H95" i="3"/>
  <c r="AL95" i="3"/>
  <c r="AK95" i="3" s="1"/>
  <c r="G95" i="3"/>
  <c r="AJ95" i="3"/>
  <c r="H127" i="3"/>
  <c r="AL127" i="3"/>
  <c r="AK127" i="3" s="1"/>
  <c r="G127" i="3"/>
  <c r="AJ127" i="3"/>
  <c r="H159" i="3"/>
  <c r="AL159" i="3"/>
  <c r="AK159" i="3" s="1"/>
  <c r="G159" i="3"/>
  <c r="AJ159" i="3"/>
  <c r="AJ171" i="3"/>
  <c r="AL171" i="3"/>
  <c r="AK171" i="3" s="1"/>
  <c r="G17" i="4"/>
  <c r="AJ17" i="4"/>
  <c r="H17" i="4"/>
  <c r="AL17" i="4"/>
  <c r="AK17" i="4" s="1"/>
  <c r="G49" i="4"/>
  <c r="AJ49" i="4"/>
  <c r="H49" i="4"/>
  <c r="AL49" i="4"/>
  <c r="AK49" i="4" s="1"/>
  <c r="AL18" i="3"/>
  <c r="AK18" i="3" s="1"/>
  <c r="AJ18" i="3"/>
  <c r="G18" i="3"/>
  <c r="H18" i="3"/>
  <c r="AL34" i="3"/>
  <c r="AK34" i="3" s="1"/>
  <c r="AJ34" i="3"/>
  <c r="G34" i="3"/>
  <c r="H34" i="3"/>
  <c r="AL50" i="3"/>
  <c r="AK50" i="3" s="1"/>
  <c r="AJ50" i="3"/>
  <c r="G50" i="3"/>
  <c r="H50" i="3"/>
  <c r="AL66" i="3"/>
  <c r="AK66" i="3" s="1"/>
  <c r="AJ66" i="3"/>
  <c r="G66" i="3"/>
  <c r="H66" i="3"/>
  <c r="AL82" i="3"/>
  <c r="AK82" i="3" s="1"/>
  <c r="AJ82" i="3"/>
  <c r="G82" i="3"/>
  <c r="H82" i="3"/>
  <c r="H121" i="3"/>
  <c r="AJ121" i="3"/>
  <c r="AL121" i="3"/>
  <c r="AK121" i="3" s="1"/>
  <c r="G121" i="3"/>
  <c r="H153" i="3"/>
  <c r="AJ153" i="3"/>
  <c r="AL153" i="3"/>
  <c r="AK153" i="3" s="1"/>
  <c r="G153" i="3"/>
  <c r="H43" i="4"/>
  <c r="AJ43" i="4"/>
  <c r="AL43" i="4"/>
  <c r="AK43" i="4" s="1"/>
  <c r="G43" i="4"/>
  <c r="H69" i="4"/>
  <c r="AL69" i="4"/>
  <c r="AK69" i="4" s="1"/>
  <c r="AJ69" i="4"/>
  <c r="G69" i="4"/>
  <c r="H85" i="4"/>
  <c r="AL85" i="4"/>
  <c r="AK85" i="4" s="1"/>
  <c r="AJ85" i="4"/>
  <c r="G85" i="4"/>
  <c r="H101" i="4"/>
  <c r="AL101" i="4"/>
  <c r="AK101" i="4" s="1"/>
  <c r="AJ101" i="4"/>
  <c r="G101" i="4"/>
  <c r="H117" i="4"/>
  <c r="AL117" i="4"/>
  <c r="AK117" i="4" s="1"/>
  <c r="AJ117" i="4"/>
  <c r="G117" i="4"/>
  <c r="H133" i="4"/>
  <c r="AL133" i="4"/>
  <c r="AK133" i="4" s="1"/>
  <c r="AJ133" i="4"/>
  <c r="G133" i="4"/>
  <c r="H149" i="4"/>
  <c r="AL149" i="4"/>
  <c r="AK149" i="4" s="1"/>
  <c r="AJ149" i="4"/>
  <c r="G149" i="4"/>
  <c r="H165" i="4"/>
  <c r="AL165" i="4"/>
  <c r="AK165" i="4" s="1"/>
  <c r="AJ165" i="4"/>
  <c r="G165" i="4"/>
  <c r="H23" i="5"/>
  <c r="AL23" i="5"/>
  <c r="AK23" i="5" s="1"/>
  <c r="AJ23" i="5"/>
  <c r="G23" i="5"/>
  <c r="H39" i="5"/>
  <c r="AL39" i="5"/>
  <c r="AK39" i="5" s="1"/>
  <c r="AJ39" i="5"/>
  <c r="G39" i="5"/>
  <c r="H55" i="5"/>
  <c r="AL55" i="5"/>
  <c r="AK55" i="5" s="1"/>
  <c r="AJ55" i="5"/>
  <c r="G55" i="5"/>
  <c r="H71" i="5"/>
  <c r="AL71" i="5"/>
  <c r="AK71" i="5" s="1"/>
  <c r="AJ71" i="5"/>
  <c r="G71" i="5"/>
  <c r="H87" i="5"/>
  <c r="AL87" i="5"/>
  <c r="AK87" i="5" s="1"/>
  <c r="AJ87" i="5"/>
  <c r="G87" i="5"/>
  <c r="H103" i="5"/>
  <c r="AL103" i="5"/>
  <c r="AK103" i="5" s="1"/>
  <c r="AJ103" i="5"/>
  <c r="G103" i="5"/>
  <c r="H119" i="5"/>
  <c r="AL119" i="5"/>
  <c r="AK119" i="5" s="1"/>
  <c r="AJ119" i="5"/>
  <c r="G119" i="5"/>
  <c r="H135" i="5"/>
  <c r="AL135" i="5"/>
  <c r="AK135" i="5" s="1"/>
  <c r="AJ135" i="5"/>
  <c r="G135" i="5"/>
  <c r="H151" i="5"/>
  <c r="AL151" i="5"/>
  <c r="AK151" i="5" s="1"/>
  <c r="AJ151" i="5"/>
  <c r="G151" i="5"/>
  <c r="H167" i="5"/>
  <c r="AL167" i="5"/>
  <c r="AK167" i="5" s="1"/>
  <c r="AJ167" i="5"/>
  <c r="G167" i="5"/>
  <c r="H25" i="6"/>
  <c r="AL25" i="6"/>
  <c r="AK25" i="6" s="1"/>
  <c r="AJ25" i="6"/>
  <c r="G25" i="6"/>
  <c r="H41" i="6"/>
  <c r="AL41" i="6"/>
  <c r="AK41" i="6" s="1"/>
  <c r="AJ41" i="6"/>
  <c r="G41" i="6"/>
  <c r="H57" i="6"/>
  <c r="AL57" i="6"/>
  <c r="AK57" i="6" s="1"/>
  <c r="AJ57" i="6"/>
  <c r="G57" i="6"/>
  <c r="H73" i="6"/>
  <c r="AL73" i="6"/>
  <c r="AK73" i="6" s="1"/>
  <c r="AJ73" i="6"/>
  <c r="G73" i="6"/>
  <c r="H89" i="6"/>
  <c r="AL89" i="6"/>
  <c r="AK89" i="6" s="1"/>
  <c r="AJ89" i="6"/>
  <c r="G89" i="6"/>
  <c r="H105" i="6"/>
  <c r="AL105" i="6"/>
  <c r="AK105" i="6" s="1"/>
  <c r="AJ105" i="6"/>
  <c r="G105" i="6"/>
  <c r="H121" i="6"/>
  <c r="AL121" i="6"/>
  <c r="AK121" i="6" s="1"/>
  <c r="AJ121" i="6"/>
  <c r="G121" i="6"/>
  <c r="H137" i="6"/>
  <c r="AL137" i="6"/>
  <c r="AK137" i="6" s="1"/>
  <c r="AJ137" i="6"/>
  <c r="G137" i="6"/>
  <c r="H153" i="6"/>
  <c r="AL153" i="6"/>
  <c r="AK153" i="6" s="1"/>
  <c r="AJ153" i="6"/>
  <c r="G153" i="6"/>
  <c r="H169" i="6"/>
  <c r="AL169" i="6"/>
  <c r="AK169" i="6" s="1"/>
  <c r="AJ169" i="6"/>
  <c r="G169" i="6"/>
  <c r="H27" i="7"/>
  <c r="AL27" i="7"/>
  <c r="AK27" i="7" s="1"/>
  <c r="AJ27" i="7"/>
  <c r="G27" i="7"/>
  <c r="H43" i="7"/>
  <c r="AL43" i="7"/>
  <c r="AK43" i="7" s="1"/>
  <c r="AJ43" i="7"/>
  <c r="G43" i="7"/>
  <c r="H59" i="7"/>
  <c r="AL59" i="7"/>
  <c r="AK59" i="7" s="1"/>
  <c r="AJ59" i="7"/>
  <c r="G59" i="7"/>
  <c r="H75" i="7"/>
  <c r="AL75" i="7"/>
  <c r="AK75" i="7" s="1"/>
  <c r="AJ75" i="7"/>
  <c r="G75" i="7"/>
  <c r="H91" i="7"/>
  <c r="AL91" i="7"/>
  <c r="AK91" i="7" s="1"/>
  <c r="AJ91" i="7"/>
  <c r="G91" i="7"/>
  <c r="H107" i="7"/>
  <c r="AL107" i="7"/>
  <c r="AK107" i="7" s="1"/>
  <c r="AJ107" i="7"/>
  <c r="G107" i="7"/>
  <c r="H123" i="7"/>
  <c r="AL123" i="7"/>
  <c r="AK123" i="7" s="1"/>
  <c r="AJ123" i="7"/>
  <c r="G123" i="7"/>
  <c r="H139" i="7"/>
  <c r="AL139" i="7"/>
  <c r="AK139" i="7" s="1"/>
  <c r="AJ139" i="7"/>
  <c r="G139" i="7"/>
  <c r="H155" i="7"/>
  <c r="AL155" i="7"/>
  <c r="AK155" i="7" s="1"/>
  <c r="AJ155" i="7"/>
  <c r="G155" i="7"/>
  <c r="H171" i="7"/>
  <c r="AL171" i="7"/>
  <c r="AK171" i="7" s="1"/>
  <c r="AJ171" i="7"/>
  <c r="G171" i="7"/>
  <c r="H29" i="8"/>
  <c r="AL29" i="8"/>
  <c r="AK29" i="8" s="1"/>
  <c r="AJ29" i="8"/>
  <c r="G29" i="8"/>
  <c r="H45" i="8"/>
  <c r="AL45" i="8"/>
  <c r="AK45" i="8" s="1"/>
  <c r="AJ45" i="8"/>
  <c r="G45" i="8"/>
  <c r="H61" i="8"/>
  <c r="AL61" i="8"/>
  <c r="AK61" i="8" s="1"/>
  <c r="AJ61" i="8"/>
  <c r="G61" i="8"/>
  <c r="H77" i="8"/>
  <c r="AL77" i="8"/>
  <c r="AK77" i="8" s="1"/>
  <c r="AJ77" i="8"/>
  <c r="G77" i="8"/>
  <c r="H93" i="8"/>
  <c r="AL93" i="8"/>
  <c r="AK93" i="8" s="1"/>
  <c r="AJ93" i="8"/>
  <c r="G93" i="8"/>
  <c r="H109" i="8"/>
  <c r="AL109" i="8"/>
  <c r="AK109" i="8" s="1"/>
  <c r="AJ109" i="8"/>
  <c r="G109" i="8"/>
  <c r="H125" i="8"/>
  <c r="AL125" i="8"/>
  <c r="AK125" i="8" s="1"/>
  <c r="AJ125" i="8"/>
  <c r="G125" i="8"/>
  <c r="H141" i="8"/>
  <c r="AL141" i="8"/>
  <c r="AK141" i="8" s="1"/>
  <c r="AJ141" i="8"/>
  <c r="G141" i="8"/>
  <c r="H157" i="8"/>
  <c r="AL157" i="8"/>
  <c r="AK157" i="8" s="1"/>
  <c r="AJ157" i="8"/>
  <c r="G157" i="8"/>
  <c r="H173" i="8"/>
  <c r="AL173" i="8"/>
  <c r="AK173" i="8" s="1"/>
  <c r="AJ173" i="8"/>
  <c r="G173" i="8"/>
  <c r="F21" i="9"/>
  <c r="E21" i="9"/>
  <c r="F37" i="9"/>
  <c r="E37" i="9"/>
  <c r="F53" i="9"/>
  <c r="E53" i="9"/>
  <c r="F69" i="9"/>
  <c r="E69" i="9"/>
  <c r="F85" i="9"/>
  <c r="E85" i="9"/>
  <c r="F101" i="9"/>
  <c r="E101" i="9"/>
  <c r="F117" i="9"/>
  <c r="E117" i="9"/>
  <c r="F133" i="9"/>
  <c r="E133" i="9"/>
  <c r="F149" i="9"/>
  <c r="E149" i="9"/>
  <c r="F165" i="9"/>
  <c r="E165" i="9"/>
  <c r="H15" i="10"/>
  <c r="AL15" i="10"/>
  <c r="AK15" i="10" s="1"/>
  <c r="AJ15" i="10"/>
  <c r="G15" i="10"/>
  <c r="H31" i="10"/>
  <c r="AL31" i="10"/>
  <c r="AK31" i="10" s="1"/>
  <c r="AJ31" i="10"/>
  <c r="G31" i="10"/>
  <c r="H47" i="10"/>
  <c r="AL47" i="10"/>
  <c r="AK47" i="10" s="1"/>
  <c r="AJ47" i="10"/>
  <c r="G47" i="10"/>
  <c r="H63" i="10"/>
  <c r="AL63" i="10"/>
  <c r="AK63" i="10" s="1"/>
  <c r="AJ63" i="10"/>
  <c r="G63" i="10"/>
  <c r="H79" i="10"/>
  <c r="AL79" i="10"/>
  <c r="AK79" i="10" s="1"/>
  <c r="AJ79" i="10"/>
  <c r="G79" i="10"/>
  <c r="H84" i="10"/>
  <c r="AL84" i="10"/>
  <c r="AK84" i="10" s="1"/>
  <c r="G84" i="10"/>
  <c r="AJ84" i="10"/>
  <c r="H116" i="10"/>
  <c r="AL116" i="10"/>
  <c r="AK116" i="10" s="1"/>
  <c r="G116" i="10"/>
  <c r="AJ116" i="10"/>
  <c r="H148" i="10"/>
  <c r="AL148" i="10"/>
  <c r="AK148" i="10" s="1"/>
  <c r="G148" i="10"/>
  <c r="AJ148" i="10"/>
  <c r="H32" i="11"/>
  <c r="AL32" i="11"/>
  <c r="AK32" i="11" s="1"/>
  <c r="G32" i="11"/>
  <c r="AJ32" i="11"/>
  <c r="H64" i="11"/>
  <c r="AL64" i="11"/>
  <c r="AK64" i="11" s="1"/>
  <c r="G64" i="11"/>
  <c r="AJ64" i="11"/>
  <c r="H96" i="11"/>
  <c r="AL96" i="11"/>
  <c r="AK96" i="11" s="1"/>
  <c r="G96" i="11"/>
  <c r="AJ96" i="11"/>
  <c r="H128" i="11"/>
  <c r="AL128" i="11"/>
  <c r="AK128" i="11" s="1"/>
  <c r="G128" i="11"/>
  <c r="AJ128" i="11"/>
  <c r="H160" i="11"/>
  <c r="AL160" i="11"/>
  <c r="AK160" i="11" s="1"/>
  <c r="G160" i="11"/>
  <c r="AJ160" i="11"/>
  <c r="H44" i="12"/>
  <c r="AL44" i="12"/>
  <c r="AK44" i="12" s="1"/>
  <c r="G44" i="12"/>
  <c r="AJ44" i="12"/>
  <c r="H76" i="12"/>
  <c r="AL76" i="12"/>
  <c r="AK76" i="12" s="1"/>
  <c r="G76" i="12"/>
  <c r="AJ76" i="12"/>
  <c r="AL98" i="3"/>
  <c r="AK98" i="3" s="1"/>
  <c r="AJ98" i="3"/>
  <c r="G98" i="3"/>
  <c r="H98" i="3"/>
  <c r="AL114" i="3"/>
  <c r="AK114" i="3" s="1"/>
  <c r="AJ114" i="3"/>
  <c r="G114" i="3"/>
  <c r="H114" i="3"/>
  <c r="AL130" i="3"/>
  <c r="AK130" i="3" s="1"/>
  <c r="AJ130" i="3"/>
  <c r="G130" i="3"/>
  <c r="H130" i="3"/>
  <c r="AL146" i="3"/>
  <c r="AK146" i="3" s="1"/>
  <c r="AJ146" i="3"/>
  <c r="G146" i="3"/>
  <c r="H146" i="3"/>
  <c r="AL130" i="4"/>
  <c r="AK130" i="4" s="1"/>
  <c r="AJ130" i="4"/>
  <c r="G130" i="4"/>
  <c r="H130" i="4"/>
  <c r="AL46" i="5"/>
  <c r="AK46" i="5" s="1"/>
  <c r="AJ46" i="5"/>
  <c r="G46" i="5"/>
  <c r="H46" i="5"/>
  <c r="AL90" i="6"/>
  <c r="AK90" i="6" s="1"/>
  <c r="AJ90" i="6"/>
  <c r="G90" i="6"/>
  <c r="H90" i="6"/>
  <c r="AL134" i="7"/>
  <c r="AK134" i="7" s="1"/>
  <c r="AJ134" i="7"/>
  <c r="G134" i="7"/>
  <c r="H134" i="7"/>
  <c r="AL50" i="8"/>
  <c r="AK50" i="8" s="1"/>
  <c r="AJ50" i="8"/>
  <c r="G50" i="8"/>
  <c r="H50" i="8"/>
  <c r="H101" i="8"/>
  <c r="AL101" i="8"/>
  <c r="AK101" i="8" s="1"/>
  <c r="AJ101" i="8"/>
  <c r="G101" i="8"/>
  <c r="H133" i="8"/>
  <c r="AL133" i="8"/>
  <c r="AK133" i="8" s="1"/>
  <c r="AJ133" i="8"/>
  <c r="G133" i="8"/>
  <c r="H165" i="8"/>
  <c r="AL165" i="8"/>
  <c r="AK165" i="8" s="1"/>
  <c r="AJ165" i="8"/>
  <c r="G165" i="8"/>
  <c r="H28" i="12"/>
  <c r="AL28" i="12"/>
  <c r="AK28" i="12" s="1"/>
  <c r="G28" i="12"/>
  <c r="AJ28" i="12"/>
  <c r="E160" i="9"/>
  <c r="F160" i="9"/>
  <c r="H25" i="3"/>
  <c r="AL25" i="3"/>
  <c r="AK25" i="3" s="1"/>
  <c r="AJ25" i="3"/>
  <c r="G25" i="3"/>
  <c r="H41" i="3"/>
  <c r="AL41" i="3"/>
  <c r="AK41" i="3" s="1"/>
  <c r="AJ41" i="3"/>
  <c r="G41" i="3"/>
  <c r="H57" i="3"/>
  <c r="AL57" i="3"/>
  <c r="AK57" i="3" s="1"/>
  <c r="AJ57" i="3"/>
  <c r="G57" i="3"/>
  <c r="H73" i="3"/>
  <c r="AL73" i="3"/>
  <c r="AK73" i="3" s="1"/>
  <c r="AJ73" i="3"/>
  <c r="G73" i="3"/>
  <c r="H89" i="3"/>
  <c r="AL89" i="3"/>
  <c r="AK89" i="3" s="1"/>
  <c r="AJ89" i="3"/>
  <c r="G89" i="3"/>
  <c r="H115" i="3"/>
  <c r="AL115" i="3"/>
  <c r="AK115" i="3" s="1"/>
  <c r="G115" i="3"/>
  <c r="AJ115" i="3"/>
  <c r="H147" i="3"/>
  <c r="AL147" i="3"/>
  <c r="AK147" i="3" s="1"/>
  <c r="G147" i="3"/>
  <c r="AJ147" i="3"/>
  <c r="H37" i="4"/>
  <c r="AL37" i="4"/>
  <c r="AK37" i="4" s="1"/>
  <c r="G37" i="4"/>
  <c r="AJ37" i="4"/>
  <c r="AL28" i="3"/>
  <c r="AK28" i="3" s="1"/>
  <c r="AJ28" i="3"/>
  <c r="G28" i="3"/>
  <c r="H28" i="3"/>
  <c r="AL44" i="3"/>
  <c r="AK44" i="3" s="1"/>
  <c r="AJ44" i="3"/>
  <c r="G44" i="3"/>
  <c r="H44" i="3"/>
  <c r="AL60" i="3"/>
  <c r="AK60" i="3" s="1"/>
  <c r="AJ60" i="3"/>
  <c r="G60" i="3"/>
  <c r="H60" i="3"/>
  <c r="AL76" i="3"/>
  <c r="AK76" i="3" s="1"/>
  <c r="AJ76" i="3"/>
  <c r="G76" i="3"/>
  <c r="H76" i="3"/>
  <c r="AL92" i="3"/>
  <c r="AK92" i="3" s="1"/>
  <c r="AJ92" i="3"/>
  <c r="G92" i="3"/>
  <c r="H92" i="3"/>
  <c r="H109" i="3"/>
  <c r="AJ109" i="3"/>
  <c r="AL109" i="3"/>
  <c r="AK109" i="3" s="1"/>
  <c r="G109" i="3"/>
  <c r="H141" i="3"/>
  <c r="AJ141" i="3"/>
  <c r="AL141" i="3"/>
  <c r="AK141" i="3" s="1"/>
  <c r="G141" i="3"/>
  <c r="AL173" i="3"/>
  <c r="AK173" i="3" s="1"/>
  <c r="AJ173" i="3"/>
  <c r="H31" i="4"/>
  <c r="AJ31" i="4"/>
  <c r="AL31" i="4"/>
  <c r="AK31" i="4" s="1"/>
  <c r="G31" i="4"/>
  <c r="H63" i="4"/>
  <c r="AL63" i="4"/>
  <c r="AK63" i="4" s="1"/>
  <c r="AJ63" i="4"/>
  <c r="G63" i="4"/>
  <c r="H79" i="4"/>
  <c r="AL79" i="4"/>
  <c r="AK79" i="4" s="1"/>
  <c r="AJ79" i="4"/>
  <c r="G79" i="4"/>
  <c r="H95" i="4"/>
  <c r="AL95" i="4"/>
  <c r="AK95" i="4" s="1"/>
  <c r="AJ95" i="4"/>
  <c r="G95" i="4"/>
  <c r="H111" i="4"/>
  <c r="AL111" i="4"/>
  <c r="AK111" i="4" s="1"/>
  <c r="AJ111" i="4"/>
  <c r="G111" i="4"/>
  <c r="H127" i="4"/>
  <c r="AL127" i="4"/>
  <c r="AK127" i="4" s="1"/>
  <c r="AJ127" i="4"/>
  <c r="G127" i="4"/>
  <c r="H143" i="4"/>
  <c r="AL143" i="4"/>
  <c r="AK143" i="4" s="1"/>
  <c r="AJ143" i="4"/>
  <c r="G143" i="4"/>
  <c r="H159" i="4"/>
  <c r="AL159" i="4"/>
  <c r="AK159" i="4" s="1"/>
  <c r="AJ159" i="4"/>
  <c r="G159" i="4"/>
  <c r="H17" i="5"/>
  <c r="AL17" i="5"/>
  <c r="AK17" i="5" s="1"/>
  <c r="AJ17" i="5"/>
  <c r="G17" i="5"/>
  <c r="H33" i="5"/>
  <c r="AL33" i="5"/>
  <c r="AK33" i="5" s="1"/>
  <c r="AJ33" i="5"/>
  <c r="G33" i="5"/>
  <c r="H49" i="5"/>
  <c r="AL49" i="5"/>
  <c r="AK49" i="5" s="1"/>
  <c r="AJ49" i="5"/>
  <c r="G49" i="5"/>
  <c r="H65" i="5"/>
  <c r="AL65" i="5"/>
  <c r="AK65" i="5" s="1"/>
  <c r="AJ65" i="5"/>
  <c r="G65" i="5"/>
  <c r="H81" i="5"/>
  <c r="AL81" i="5"/>
  <c r="AK81" i="5" s="1"/>
  <c r="AJ81" i="5"/>
  <c r="G81" i="5"/>
  <c r="H97" i="5"/>
  <c r="AL97" i="5"/>
  <c r="AK97" i="5" s="1"/>
  <c r="AJ97" i="5"/>
  <c r="G97" i="5"/>
  <c r="H113" i="5"/>
  <c r="AL113" i="5"/>
  <c r="AK113" i="5" s="1"/>
  <c r="AJ113" i="5"/>
  <c r="G113" i="5"/>
  <c r="H129" i="5"/>
  <c r="AL129" i="5"/>
  <c r="AK129" i="5" s="1"/>
  <c r="AJ129" i="5"/>
  <c r="G129" i="5"/>
  <c r="H145" i="5"/>
  <c r="AL145" i="5"/>
  <c r="AK145" i="5" s="1"/>
  <c r="AJ145" i="5"/>
  <c r="G145" i="5"/>
  <c r="H161" i="5"/>
  <c r="AL161" i="5"/>
  <c r="AK161" i="5" s="1"/>
  <c r="AJ161" i="5"/>
  <c r="G161" i="5"/>
  <c r="H19" i="6"/>
  <c r="AL19" i="6"/>
  <c r="AK19" i="6" s="1"/>
  <c r="AJ19" i="6"/>
  <c r="G19" i="6"/>
  <c r="H35" i="6"/>
  <c r="AL35" i="6"/>
  <c r="AK35" i="6" s="1"/>
  <c r="AJ35" i="6"/>
  <c r="G35" i="6"/>
  <c r="H51" i="6"/>
  <c r="AL51" i="6"/>
  <c r="AK51" i="6" s="1"/>
  <c r="AJ51" i="6"/>
  <c r="G51" i="6"/>
  <c r="H67" i="6"/>
  <c r="AL67" i="6"/>
  <c r="AK67" i="6" s="1"/>
  <c r="AJ67" i="6"/>
  <c r="G67" i="6"/>
  <c r="H83" i="6"/>
  <c r="AL83" i="6"/>
  <c r="AK83" i="6" s="1"/>
  <c r="AJ83" i="6"/>
  <c r="G83" i="6"/>
  <c r="H99" i="6"/>
  <c r="AL99" i="6"/>
  <c r="AK99" i="6" s="1"/>
  <c r="AJ99" i="6"/>
  <c r="G99" i="6"/>
  <c r="H115" i="6"/>
  <c r="AL115" i="6"/>
  <c r="AK115" i="6" s="1"/>
  <c r="AJ115" i="6"/>
  <c r="G115" i="6"/>
  <c r="H131" i="6"/>
  <c r="AL131" i="6"/>
  <c r="AK131" i="6" s="1"/>
  <c r="AJ131" i="6"/>
  <c r="G131" i="6"/>
  <c r="H147" i="6"/>
  <c r="AL147" i="6"/>
  <c r="AK147" i="6" s="1"/>
  <c r="AJ147" i="6"/>
  <c r="G147" i="6"/>
  <c r="H163" i="6"/>
  <c r="AL163" i="6"/>
  <c r="AK163" i="6" s="1"/>
  <c r="AJ163" i="6"/>
  <c r="G163" i="6"/>
  <c r="H21" i="7"/>
  <c r="AL21" i="7"/>
  <c r="AK21" i="7" s="1"/>
  <c r="AJ21" i="7"/>
  <c r="G21" i="7"/>
  <c r="H37" i="7"/>
  <c r="AL37" i="7"/>
  <c r="AK37" i="7" s="1"/>
  <c r="AJ37" i="7"/>
  <c r="G37" i="7"/>
  <c r="H53" i="7"/>
  <c r="AL53" i="7"/>
  <c r="AK53" i="7" s="1"/>
  <c r="AJ53" i="7"/>
  <c r="G53" i="7"/>
  <c r="H69" i="7"/>
  <c r="AL69" i="7"/>
  <c r="AK69" i="7" s="1"/>
  <c r="AJ69" i="7"/>
  <c r="G69" i="7"/>
  <c r="H85" i="7"/>
  <c r="AL85" i="7"/>
  <c r="AK85" i="7" s="1"/>
  <c r="AJ85" i="7"/>
  <c r="G85" i="7"/>
  <c r="H101" i="7"/>
  <c r="AL101" i="7"/>
  <c r="AK101" i="7" s="1"/>
  <c r="AJ101" i="7"/>
  <c r="G101" i="7"/>
  <c r="H117" i="7"/>
  <c r="AL117" i="7"/>
  <c r="AK117" i="7" s="1"/>
  <c r="AJ117" i="7"/>
  <c r="G117" i="7"/>
  <c r="H133" i="7"/>
  <c r="AL133" i="7"/>
  <c r="AK133" i="7" s="1"/>
  <c r="AJ133" i="7"/>
  <c r="G133" i="7"/>
  <c r="H149" i="7"/>
  <c r="AL149" i="7"/>
  <c r="AK149" i="7" s="1"/>
  <c r="AJ149" i="7"/>
  <c r="G149" i="7"/>
  <c r="H165" i="7"/>
  <c r="AL165" i="7"/>
  <c r="AK165" i="7" s="1"/>
  <c r="AJ165" i="7"/>
  <c r="G165" i="7"/>
  <c r="H23" i="8"/>
  <c r="AL23" i="8"/>
  <c r="AK23" i="8" s="1"/>
  <c r="AJ23" i="8"/>
  <c r="G23" i="8"/>
  <c r="H39" i="8"/>
  <c r="AL39" i="8"/>
  <c r="AK39" i="8" s="1"/>
  <c r="AJ39" i="8"/>
  <c r="G39" i="8"/>
  <c r="H55" i="8"/>
  <c r="AL55" i="8"/>
  <c r="AK55" i="8" s="1"/>
  <c r="AJ55" i="8"/>
  <c r="G55" i="8"/>
  <c r="H71" i="8"/>
  <c r="AL71" i="8"/>
  <c r="AK71" i="8" s="1"/>
  <c r="AJ71" i="8"/>
  <c r="G71" i="8"/>
  <c r="H87" i="8"/>
  <c r="AL87" i="8"/>
  <c r="AK87" i="8" s="1"/>
  <c r="AJ87" i="8"/>
  <c r="G87" i="8"/>
  <c r="H103" i="8"/>
  <c r="AL103" i="8"/>
  <c r="AK103" i="8" s="1"/>
  <c r="AJ103" i="8"/>
  <c r="G103" i="8"/>
  <c r="H119" i="8"/>
  <c r="AL119" i="8"/>
  <c r="AK119" i="8" s="1"/>
  <c r="AJ119" i="8"/>
  <c r="G119" i="8"/>
  <c r="H135" i="8"/>
  <c r="AL135" i="8"/>
  <c r="AK135" i="8" s="1"/>
  <c r="AJ135" i="8"/>
  <c r="G135" i="8"/>
  <c r="H151" i="8"/>
  <c r="AL151" i="8"/>
  <c r="AK151" i="8" s="1"/>
  <c r="AJ151" i="8"/>
  <c r="G151" i="8"/>
  <c r="H167" i="8"/>
  <c r="AL167" i="8"/>
  <c r="AK167" i="8" s="1"/>
  <c r="AJ167" i="8"/>
  <c r="G167" i="8"/>
  <c r="F11" i="9"/>
  <c r="E11" i="9"/>
  <c r="F27" i="9"/>
  <c r="E27" i="9"/>
  <c r="F43" i="9"/>
  <c r="E43" i="9"/>
  <c r="F59" i="9"/>
  <c r="E59" i="9"/>
  <c r="F75" i="9"/>
  <c r="E75" i="9"/>
  <c r="F91" i="9"/>
  <c r="E91" i="9"/>
  <c r="F107" i="9"/>
  <c r="E107" i="9"/>
  <c r="F123" i="9"/>
  <c r="E123" i="9"/>
  <c r="F139" i="9"/>
  <c r="E139" i="9"/>
  <c r="F155" i="9"/>
  <c r="E155" i="9"/>
  <c r="H25" i="10"/>
  <c r="AL25" i="10"/>
  <c r="AK25" i="10" s="1"/>
  <c r="AJ25" i="10"/>
  <c r="G25" i="10"/>
  <c r="H41" i="10"/>
  <c r="AL41" i="10"/>
  <c r="AK41" i="10" s="1"/>
  <c r="AJ41" i="10"/>
  <c r="G41" i="10"/>
  <c r="H57" i="10"/>
  <c r="AL57" i="10"/>
  <c r="AK57" i="10" s="1"/>
  <c r="AJ57" i="10"/>
  <c r="G57" i="10"/>
  <c r="H73" i="10"/>
  <c r="AL73" i="10"/>
  <c r="AK73" i="10" s="1"/>
  <c r="AJ73" i="10"/>
  <c r="G73" i="10"/>
  <c r="H104" i="10"/>
  <c r="AL104" i="10"/>
  <c r="AK104" i="10" s="1"/>
  <c r="G104" i="10"/>
  <c r="AJ104" i="10"/>
  <c r="H136" i="10"/>
  <c r="AL136" i="10"/>
  <c r="AK136" i="10" s="1"/>
  <c r="G136" i="10"/>
  <c r="AJ136" i="10"/>
  <c r="H168" i="10"/>
  <c r="AL168" i="10"/>
  <c r="AK168" i="10" s="1"/>
  <c r="G168" i="10"/>
  <c r="AJ168" i="10"/>
  <c r="H20" i="11"/>
  <c r="AL20" i="11"/>
  <c r="AK20" i="11" s="1"/>
  <c r="G20" i="11"/>
  <c r="AJ20" i="11"/>
  <c r="H52" i="11"/>
  <c r="AL52" i="11"/>
  <c r="AK52" i="11" s="1"/>
  <c r="G52" i="11"/>
  <c r="AJ52" i="11"/>
  <c r="H84" i="11"/>
  <c r="AL84" i="11"/>
  <c r="AK84" i="11" s="1"/>
  <c r="G84" i="11"/>
  <c r="AJ84" i="11"/>
  <c r="H116" i="11"/>
  <c r="AL116" i="11"/>
  <c r="AK116" i="11" s="1"/>
  <c r="G116" i="11"/>
  <c r="AJ116" i="11"/>
  <c r="H148" i="11"/>
  <c r="AL148" i="11"/>
  <c r="AK148" i="11" s="1"/>
  <c r="G148" i="11"/>
  <c r="AJ148" i="11"/>
  <c r="H32" i="12"/>
  <c r="AL32" i="12"/>
  <c r="AK32" i="12" s="1"/>
  <c r="G32" i="12"/>
  <c r="AJ32" i="12"/>
  <c r="H64" i="12"/>
  <c r="AL64" i="12"/>
  <c r="AK64" i="12" s="1"/>
  <c r="G64" i="12"/>
  <c r="AJ64" i="12"/>
  <c r="AJ108" i="3"/>
  <c r="G108" i="3"/>
  <c r="H108" i="3"/>
  <c r="AL108" i="3"/>
  <c r="AK108" i="3" s="1"/>
  <c r="AJ124" i="3"/>
  <c r="G124" i="3"/>
  <c r="H124" i="3"/>
  <c r="AL124" i="3"/>
  <c r="AK124" i="3" s="1"/>
  <c r="AJ140" i="3"/>
  <c r="G140" i="3"/>
  <c r="H140" i="3"/>
  <c r="AL140" i="3"/>
  <c r="AK140" i="3" s="1"/>
  <c r="AL166" i="3"/>
  <c r="AK166" i="3" s="1"/>
  <c r="AJ166" i="3"/>
  <c r="G166" i="3"/>
  <c r="H166" i="3"/>
  <c r="AL82" i="4"/>
  <c r="AK82" i="4" s="1"/>
  <c r="AJ82" i="4"/>
  <c r="G82" i="4"/>
  <c r="H82" i="4"/>
  <c r="AL126" i="5"/>
  <c r="AK126" i="5" s="1"/>
  <c r="AJ126" i="5"/>
  <c r="G126" i="5"/>
  <c r="H126" i="5"/>
  <c r="AL42" i="6"/>
  <c r="AK42" i="6" s="1"/>
  <c r="AJ42" i="6"/>
  <c r="G42" i="6"/>
  <c r="H42" i="6"/>
  <c r="G170" i="6"/>
  <c r="H170" i="6"/>
  <c r="AL170" i="6"/>
  <c r="AK170" i="6" s="1"/>
  <c r="AJ170" i="6"/>
  <c r="AL86" i="7"/>
  <c r="AK86" i="7" s="1"/>
  <c r="AJ86" i="7"/>
  <c r="G86" i="7"/>
  <c r="H86" i="7"/>
  <c r="E32" i="9"/>
  <c r="F32" i="9"/>
  <c r="AL34" i="11"/>
  <c r="AK34" i="11" s="1"/>
  <c r="G34" i="11"/>
  <c r="H34" i="11"/>
  <c r="AJ34" i="11"/>
  <c r="H28" i="13"/>
  <c r="AL28" i="13"/>
  <c r="AK28" i="13" s="1"/>
  <c r="AJ28" i="13"/>
  <c r="G28" i="13"/>
  <c r="F13" i="9"/>
  <c r="E13" i="9"/>
  <c r="H16" i="11"/>
  <c r="AL16" i="11"/>
  <c r="AK16" i="11" s="1"/>
  <c r="G16" i="11"/>
  <c r="AJ16" i="11"/>
  <c r="AL26" i="6"/>
  <c r="AK26" i="6" s="1"/>
  <c r="AJ26" i="6"/>
  <c r="G26" i="6"/>
  <c r="H26" i="6"/>
  <c r="AL70" i="7"/>
  <c r="AK70" i="7" s="1"/>
  <c r="AJ70" i="7"/>
  <c r="G70" i="7"/>
  <c r="H70" i="7"/>
  <c r="H19" i="3"/>
  <c r="AL19" i="3"/>
  <c r="AK19" i="3" s="1"/>
  <c r="AJ19" i="3"/>
  <c r="G19" i="3"/>
  <c r="H35" i="3"/>
  <c r="AL35" i="3"/>
  <c r="AK35" i="3" s="1"/>
  <c r="AJ35" i="3"/>
  <c r="G35" i="3"/>
  <c r="H51" i="3"/>
  <c r="AL51" i="3"/>
  <c r="AK51" i="3" s="1"/>
  <c r="AJ51" i="3"/>
  <c r="G51" i="3"/>
  <c r="H67" i="3"/>
  <c r="AL67" i="3"/>
  <c r="AK67" i="3" s="1"/>
  <c r="AJ67" i="3"/>
  <c r="G67" i="3"/>
  <c r="H83" i="3"/>
  <c r="AL83" i="3"/>
  <c r="AK83" i="3" s="1"/>
  <c r="AJ83" i="3"/>
  <c r="G83" i="3"/>
  <c r="H103" i="3"/>
  <c r="AL103" i="3"/>
  <c r="AK103" i="3" s="1"/>
  <c r="G103" i="3"/>
  <c r="AJ103" i="3"/>
  <c r="H135" i="3"/>
  <c r="AL135" i="3"/>
  <c r="AK135" i="3" s="1"/>
  <c r="G135" i="3"/>
  <c r="AJ135" i="3"/>
  <c r="H167" i="3"/>
  <c r="AL167" i="3"/>
  <c r="AK167" i="3" s="1"/>
  <c r="G167" i="3"/>
  <c r="AJ167" i="3"/>
  <c r="G25" i="4"/>
  <c r="AJ25" i="4"/>
  <c r="H25" i="4"/>
  <c r="AL25" i="4"/>
  <c r="AK25" i="4" s="1"/>
  <c r="G57" i="4"/>
  <c r="AJ57" i="4"/>
  <c r="H57" i="4"/>
  <c r="AL57" i="4"/>
  <c r="AK57" i="4" s="1"/>
  <c r="AL22" i="3"/>
  <c r="AK22" i="3" s="1"/>
  <c r="AJ22" i="3"/>
  <c r="G22" i="3"/>
  <c r="H22" i="3"/>
  <c r="AL38" i="3"/>
  <c r="AK38" i="3" s="1"/>
  <c r="AJ38" i="3"/>
  <c r="G38" i="3"/>
  <c r="H38" i="3"/>
  <c r="AL54" i="3"/>
  <c r="AK54" i="3" s="1"/>
  <c r="AJ54" i="3"/>
  <c r="G54" i="3"/>
  <c r="H54" i="3"/>
  <c r="AL70" i="3"/>
  <c r="AK70" i="3" s="1"/>
  <c r="AJ70" i="3"/>
  <c r="G70" i="3"/>
  <c r="H70" i="3"/>
  <c r="AL86" i="3"/>
  <c r="AK86" i="3" s="1"/>
  <c r="AJ86" i="3"/>
  <c r="G86" i="3"/>
  <c r="H86" i="3"/>
  <c r="H97" i="3"/>
  <c r="AJ97" i="3"/>
  <c r="AL97" i="3"/>
  <c r="AK97" i="3" s="1"/>
  <c r="G97" i="3"/>
  <c r="H129" i="3"/>
  <c r="AJ129" i="3"/>
  <c r="AL129" i="3"/>
  <c r="AK129" i="3" s="1"/>
  <c r="G129" i="3"/>
  <c r="H161" i="3"/>
  <c r="AJ161" i="3"/>
  <c r="AL161" i="3"/>
  <c r="AK161" i="3" s="1"/>
  <c r="G161" i="3"/>
  <c r="H19" i="4"/>
  <c r="AJ19" i="4"/>
  <c r="AL19" i="4"/>
  <c r="AK19" i="4" s="1"/>
  <c r="G19" i="4"/>
  <c r="H51" i="4"/>
  <c r="AJ51" i="4"/>
  <c r="AL51" i="4"/>
  <c r="AK51" i="4" s="1"/>
  <c r="G51" i="4"/>
  <c r="H73" i="4"/>
  <c r="AL73" i="4"/>
  <c r="AK73" i="4" s="1"/>
  <c r="AJ73" i="4"/>
  <c r="G73" i="4"/>
  <c r="H89" i="4"/>
  <c r="AL89" i="4"/>
  <c r="AK89" i="4" s="1"/>
  <c r="AJ89" i="4"/>
  <c r="G89" i="4"/>
  <c r="H105" i="4"/>
  <c r="AL105" i="4"/>
  <c r="AK105" i="4" s="1"/>
  <c r="AJ105" i="4"/>
  <c r="G105" i="4"/>
  <c r="H121" i="4"/>
  <c r="AL121" i="4"/>
  <c r="AK121" i="4" s="1"/>
  <c r="AJ121" i="4"/>
  <c r="G121" i="4"/>
  <c r="H137" i="4"/>
  <c r="AL137" i="4"/>
  <c r="AK137" i="4" s="1"/>
  <c r="AJ137" i="4"/>
  <c r="G137" i="4"/>
  <c r="H153" i="4"/>
  <c r="AL153" i="4"/>
  <c r="AK153" i="4" s="1"/>
  <c r="AJ153" i="4"/>
  <c r="G153" i="4"/>
  <c r="H169" i="4"/>
  <c r="AL169" i="4"/>
  <c r="AK169" i="4" s="1"/>
  <c r="AJ169" i="4"/>
  <c r="G169" i="4"/>
  <c r="H27" i="5"/>
  <c r="AL27" i="5"/>
  <c r="AK27" i="5" s="1"/>
  <c r="AJ27" i="5"/>
  <c r="G27" i="5"/>
  <c r="H43" i="5"/>
  <c r="AL43" i="5"/>
  <c r="AK43" i="5" s="1"/>
  <c r="AJ43" i="5"/>
  <c r="G43" i="5"/>
  <c r="H59" i="5"/>
  <c r="AL59" i="5"/>
  <c r="AK59" i="5" s="1"/>
  <c r="AJ59" i="5"/>
  <c r="G59" i="5"/>
  <c r="H75" i="5"/>
  <c r="AL75" i="5"/>
  <c r="AK75" i="5" s="1"/>
  <c r="AJ75" i="5"/>
  <c r="G75" i="5"/>
  <c r="H91" i="5"/>
  <c r="AL91" i="5"/>
  <c r="AK91" i="5" s="1"/>
  <c r="AJ91" i="5"/>
  <c r="G91" i="5"/>
  <c r="H107" i="5"/>
  <c r="AL107" i="5"/>
  <c r="AK107" i="5" s="1"/>
  <c r="AJ107" i="5"/>
  <c r="G107" i="5"/>
  <c r="H123" i="5"/>
  <c r="AL123" i="5"/>
  <c r="AK123" i="5" s="1"/>
  <c r="AJ123" i="5"/>
  <c r="G123" i="5"/>
  <c r="H139" i="5"/>
  <c r="AL139" i="5"/>
  <c r="AK139" i="5" s="1"/>
  <c r="AJ139" i="5"/>
  <c r="G139" i="5"/>
  <c r="H155" i="5"/>
  <c r="AL155" i="5"/>
  <c r="AK155" i="5" s="1"/>
  <c r="AJ155" i="5"/>
  <c r="G155" i="5"/>
  <c r="H171" i="5"/>
  <c r="AL171" i="5"/>
  <c r="AK171" i="5" s="1"/>
  <c r="AJ171" i="5"/>
  <c r="G171" i="5"/>
  <c r="H29" i="6"/>
  <c r="AL29" i="6"/>
  <c r="AK29" i="6" s="1"/>
  <c r="AJ29" i="6"/>
  <c r="G29" i="6"/>
  <c r="H45" i="6"/>
  <c r="AL45" i="6"/>
  <c r="AK45" i="6" s="1"/>
  <c r="AJ45" i="6"/>
  <c r="G45" i="6"/>
  <c r="H61" i="6"/>
  <c r="AL61" i="6"/>
  <c r="AK61" i="6" s="1"/>
  <c r="AJ61" i="6"/>
  <c r="G61" i="6"/>
  <c r="H77" i="6"/>
  <c r="AL77" i="6"/>
  <c r="AK77" i="6" s="1"/>
  <c r="AJ77" i="6"/>
  <c r="G77" i="6"/>
  <c r="H93" i="6"/>
  <c r="AL93" i="6"/>
  <c r="AK93" i="6" s="1"/>
  <c r="AJ93" i="6"/>
  <c r="G93" i="6"/>
  <c r="H109" i="6"/>
  <c r="AL109" i="6"/>
  <c r="AK109" i="6" s="1"/>
  <c r="AJ109" i="6"/>
  <c r="G109" i="6"/>
  <c r="H125" i="6"/>
  <c r="AL125" i="6"/>
  <c r="AK125" i="6" s="1"/>
  <c r="AJ125" i="6"/>
  <c r="G125" i="6"/>
  <c r="H141" i="6"/>
  <c r="AL141" i="6"/>
  <c r="AK141" i="6" s="1"/>
  <c r="AJ141" i="6"/>
  <c r="G141" i="6"/>
  <c r="H157" i="6"/>
  <c r="AL157" i="6"/>
  <c r="AK157" i="6" s="1"/>
  <c r="AJ157" i="6"/>
  <c r="G157" i="6"/>
  <c r="H173" i="6"/>
  <c r="AL173" i="6"/>
  <c r="AK173" i="6" s="1"/>
  <c r="AJ173" i="6"/>
  <c r="G173" i="6"/>
  <c r="H15" i="7"/>
  <c r="AL15" i="7"/>
  <c r="AK15" i="7" s="1"/>
  <c r="AJ15" i="7"/>
  <c r="G15" i="7"/>
  <c r="H31" i="7"/>
  <c r="AL31" i="7"/>
  <c r="AK31" i="7" s="1"/>
  <c r="AJ31" i="7"/>
  <c r="G31" i="7"/>
  <c r="H47" i="7"/>
  <c r="AL47" i="7"/>
  <c r="AK47" i="7" s="1"/>
  <c r="AJ47" i="7"/>
  <c r="G47" i="7"/>
  <c r="H63" i="7"/>
  <c r="AL63" i="7"/>
  <c r="AK63" i="7" s="1"/>
  <c r="AJ63" i="7"/>
  <c r="G63" i="7"/>
  <c r="H79" i="7"/>
  <c r="AL79" i="7"/>
  <c r="AK79" i="7" s="1"/>
  <c r="AJ79" i="7"/>
  <c r="G79" i="7"/>
  <c r="H95" i="7"/>
  <c r="AL95" i="7"/>
  <c r="AK95" i="7" s="1"/>
  <c r="AJ95" i="7"/>
  <c r="G95" i="7"/>
  <c r="H111" i="7"/>
  <c r="AL111" i="7"/>
  <c r="AK111" i="7" s="1"/>
  <c r="AJ111" i="7"/>
  <c r="G111" i="7"/>
  <c r="H127" i="7"/>
  <c r="AL127" i="7"/>
  <c r="AK127" i="7" s="1"/>
  <c r="AJ127" i="7"/>
  <c r="G127" i="7"/>
  <c r="H143" i="7"/>
  <c r="AL143" i="7"/>
  <c r="AK143" i="7" s="1"/>
  <c r="AJ143" i="7"/>
  <c r="G143" i="7"/>
  <c r="H159" i="7"/>
  <c r="AL159" i="7"/>
  <c r="AK159" i="7" s="1"/>
  <c r="AJ159" i="7"/>
  <c r="G159" i="7"/>
  <c r="H17" i="8"/>
  <c r="AL17" i="8"/>
  <c r="AK17" i="8" s="1"/>
  <c r="AJ17" i="8"/>
  <c r="G17" i="8"/>
  <c r="H33" i="8"/>
  <c r="AL33" i="8"/>
  <c r="AK33" i="8" s="1"/>
  <c r="AJ33" i="8"/>
  <c r="G33" i="8"/>
  <c r="H49" i="8"/>
  <c r="AL49" i="8"/>
  <c r="AK49" i="8" s="1"/>
  <c r="AJ49" i="8"/>
  <c r="G49" i="8"/>
  <c r="H65" i="8"/>
  <c r="AL65" i="8"/>
  <c r="AK65" i="8" s="1"/>
  <c r="AJ65" i="8"/>
  <c r="G65" i="8"/>
  <c r="H81" i="8"/>
  <c r="AL81" i="8"/>
  <c r="AK81" i="8" s="1"/>
  <c r="AJ81" i="8"/>
  <c r="G81" i="8"/>
  <c r="H97" i="8"/>
  <c r="AL97" i="8"/>
  <c r="AK97" i="8" s="1"/>
  <c r="AJ97" i="8"/>
  <c r="G97" i="8"/>
  <c r="H113" i="8"/>
  <c r="AL113" i="8"/>
  <c r="AK113" i="8" s="1"/>
  <c r="AJ113" i="8"/>
  <c r="G113" i="8"/>
  <c r="H129" i="8"/>
  <c r="AL129" i="8"/>
  <c r="AK129" i="8" s="1"/>
  <c r="AJ129" i="8"/>
  <c r="G129" i="8"/>
  <c r="H145" i="8"/>
  <c r="AL145" i="8"/>
  <c r="AK145" i="8" s="1"/>
  <c r="AJ145" i="8"/>
  <c r="G145" i="8"/>
  <c r="H161" i="8"/>
  <c r="AL161" i="8"/>
  <c r="AK161" i="8" s="1"/>
  <c r="AJ161" i="8"/>
  <c r="G161" i="8"/>
  <c r="F17" i="9"/>
  <c r="E17" i="9"/>
  <c r="F33" i="9"/>
  <c r="E33" i="9"/>
  <c r="F49" i="9"/>
  <c r="E49" i="9"/>
  <c r="F65" i="9"/>
  <c r="E65" i="9"/>
  <c r="F81" i="9"/>
  <c r="E81" i="9"/>
  <c r="F97" i="9"/>
  <c r="E97" i="9"/>
  <c r="F113" i="9"/>
  <c r="E113" i="9"/>
  <c r="F129" i="9"/>
  <c r="E129" i="9"/>
  <c r="F145" i="9"/>
  <c r="E145" i="9"/>
  <c r="F161" i="9"/>
  <c r="E161" i="9"/>
  <c r="H19" i="10"/>
  <c r="AL19" i="10"/>
  <c r="AK19" i="10" s="1"/>
  <c r="AJ19" i="10"/>
  <c r="G19" i="10"/>
  <c r="H35" i="10"/>
  <c r="AL35" i="10"/>
  <c r="AK35" i="10" s="1"/>
  <c r="AJ35" i="10"/>
  <c r="G35" i="10"/>
  <c r="H51" i="10"/>
  <c r="AL51" i="10"/>
  <c r="AK51" i="10" s="1"/>
  <c r="AJ51" i="10"/>
  <c r="G51" i="10"/>
  <c r="H67" i="10"/>
  <c r="AL67" i="10"/>
  <c r="AK67" i="10" s="1"/>
  <c r="AJ67" i="10"/>
  <c r="G67" i="10"/>
  <c r="H92" i="10"/>
  <c r="AL92" i="10"/>
  <c r="AK92" i="10" s="1"/>
  <c r="G92" i="10"/>
  <c r="AJ92" i="10"/>
  <c r="H124" i="10"/>
  <c r="AL124" i="10"/>
  <c r="AK124" i="10" s="1"/>
  <c r="G124" i="10"/>
  <c r="AJ124" i="10"/>
  <c r="H156" i="10"/>
  <c r="AL156" i="10"/>
  <c r="AK156" i="10" s="1"/>
  <c r="G156" i="10"/>
  <c r="AJ156" i="10"/>
  <c r="H40" i="11"/>
  <c r="AL40" i="11"/>
  <c r="AK40" i="11" s="1"/>
  <c r="G40" i="11"/>
  <c r="AJ40" i="11"/>
  <c r="H72" i="11"/>
  <c r="AL72" i="11"/>
  <c r="AK72" i="11" s="1"/>
  <c r="G72" i="11"/>
  <c r="AJ72" i="11"/>
  <c r="H104" i="11"/>
  <c r="AL104" i="11"/>
  <c r="AK104" i="11" s="1"/>
  <c r="G104" i="11"/>
  <c r="AJ104" i="11"/>
  <c r="H136" i="11"/>
  <c r="AL136" i="11"/>
  <c r="AK136" i="11" s="1"/>
  <c r="G136" i="11"/>
  <c r="AJ136" i="11"/>
  <c r="H168" i="11"/>
  <c r="AL168" i="11"/>
  <c r="AK168" i="11" s="1"/>
  <c r="G168" i="11"/>
  <c r="AJ168" i="11"/>
  <c r="H20" i="12"/>
  <c r="AL20" i="12"/>
  <c r="AK20" i="12" s="1"/>
  <c r="G20" i="12"/>
  <c r="AJ20" i="12"/>
  <c r="H52" i="12"/>
  <c r="AL52" i="12"/>
  <c r="AK52" i="12" s="1"/>
  <c r="G52" i="12"/>
  <c r="AJ52" i="12"/>
  <c r="H84" i="12"/>
  <c r="AL84" i="12"/>
  <c r="AK84" i="12" s="1"/>
  <c r="G84" i="12"/>
  <c r="AJ84" i="12"/>
  <c r="AL102" i="3"/>
  <c r="AK102" i="3" s="1"/>
  <c r="AJ102" i="3"/>
  <c r="G102" i="3"/>
  <c r="H102" i="3"/>
  <c r="AL118" i="3"/>
  <c r="AK118" i="3" s="1"/>
  <c r="AJ118" i="3"/>
  <c r="G118" i="3"/>
  <c r="H118" i="3"/>
  <c r="AL134" i="3"/>
  <c r="AK134" i="3" s="1"/>
  <c r="AJ134" i="3"/>
  <c r="G134" i="3"/>
  <c r="H134" i="3"/>
  <c r="AL150" i="3"/>
  <c r="AK150" i="3" s="1"/>
  <c r="AJ150" i="3"/>
  <c r="G150" i="3"/>
  <c r="H150" i="3"/>
  <c r="AL34" i="4"/>
  <c r="AK34" i="4" s="1"/>
  <c r="AJ34" i="4"/>
  <c r="G34" i="4"/>
  <c r="H34" i="4"/>
  <c r="AL162" i="4"/>
  <c r="AK162" i="4" s="1"/>
  <c r="AJ162" i="4"/>
  <c r="G162" i="4"/>
  <c r="H162" i="4"/>
  <c r="AL78" i="5"/>
  <c r="AK78" i="5" s="1"/>
  <c r="AJ78" i="5"/>
  <c r="G78" i="5"/>
  <c r="H78" i="5"/>
  <c r="AL122" i="6"/>
  <c r="AK122" i="6" s="1"/>
  <c r="AJ122" i="6"/>
  <c r="G122" i="6"/>
  <c r="H122" i="6"/>
  <c r="AL38" i="7"/>
  <c r="AK38" i="7" s="1"/>
  <c r="AJ38" i="7"/>
  <c r="G38" i="7"/>
  <c r="H38" i="7"/>
  <c r="AL166" i="7"/>
  <c r="AK166" i="7" s="1"/>
  <c r="AJ166" i="7"/>
  <c r="G166" i="7"/>
  <c r="H166" i="7"/>
  <c r="F109" i="9"/>
  <c r="E109" i="9"/>
  <c r="F141" i="9"/>
  <c r="E141" i="9"/>
  <c r="H39" i="10"/>
  <c r="AL39" i="10"/>
  <c r="AK39" i="10" s="1"/>
  <c r="AJ39" i="10"/>
  <c r="G39" i="10"/>
  <c r="H164" i="10"/>
  <c r="AL164" i="10"/>
  <c r="AK164" i="10" s="1"/>
  <c r="G164" i="10"/>
  <c r="AJ164" i="10"/>
  <c r="H112" i="11"/>
  <c r="AL112" i="11"/>
  <c r="AK112" i="11" s="1"/>
  <c r="G112" i="11"/>
  <c r="AJ112" i="11"/>
  <c r="AL122" i="3"/>
  <c r="AK122" i="3" s="1"/>
  <c r="AJ122" i="3"/>
  <c r="G122" i="3"/>
  <c r="H122" i="3"/>
  <c r="AL66" i="4"/>
  <c r="AK66" i="4" s="1"/>
  <c r="AJ66" i="4"/>
  <c r="G66" i="4"/>
  <c r="H66" i="4"/>
  <c r="H29" i="3"/>
  <c r="AL29" i="3"/>
  <c r="AK29" i="3" s="1"/>
  <c r="AJ29" i="3"/>
  <c r="G29" i="3"/>
  <c r="H45" i="3"/>
  <c r="AL45" i="3"/>
  <c r="AK45" i="3" s="1"/>
  <c r="AJ45" i="3"/>
  <c r="G45" i="3"/>
  <c r="H61" i="3"/>
  <c r="AL61" i="3"/>
  <c r="AK61" i="3" s="1"/>
  <c r="AJ61" i="3"/>
  <c r="G61" i="3"/>
  <c r="H77" i="3"/>
  <c r="AL77" i="3"/>
  <c r="AK77" i="3" s="1"/>
  <c r="AJ77" i="3"/>
  <c r="G77" i="3"/>
  <c r="H93" i="3"/>
  <c r="AL93" i="3"/>
  <c r="AK93" i="3" s="1"/>
  <c r="AJ93" i="3"/>
  <c r="G93" i="3"/>
  <c r="H123" i="3"/>
  <c r="AL123" i="3"/>
  <c r="AK123" i="3" s="1"/>
  <c r="G123" i="3"/>
  <c r="AJ123" i="3"/>
  <c r="H155" i="3"/>
  <c r="AL155" i="3"/>
  <c r="AK155" i="3" s="1"/>
  <c r="G155" i="3"/>
  <c r="AJ155" i="3"/>
  <c r="H45" i="4"/>
  <c r="AL45" i="4"/>
  <c r="AK45" i="4" s="1"/>
  <c r="G45" i="4"/>
  <c r="AJ45" i="4"/>
  <c r="AL16" i="3"/>
  <c r="AK16" i="3" s="1"/>
  <c r="AJ16" i="3"/>
  <c r="G16" i="3"/>
  <c r="H16" i="3"/>
  <c r="AL32" i="3"/>
  <c r="AK32" i="3" s="1"/>
  <c r="AJ32" i="3"/>
  <c r="G32" i="3"/>
  <c r="H32" i="3"/>
  <c r="AL48" i="3"/>
  <c r="AK48" i="3" s="1"/>
  <c r="AJ48" i="3"/>
  <c r="G48" i="3"/>
  <c r="H48" i="3"/>
  <c r="AL64" i="3"/>
  <c r="AK64" i="3" s="1"/>
  <c r="AJ64" i="3"/>
  <c r="G64" i="3"/>
  <c r="H64" i="3"/>
  <c r="AL80" i="3"/>
  <c r="AK80" i="3" s="1"/>
  <c r="AJ80" i="3"/>
  <c r="G80" i="3"/>
  <c r="H80" i="3"/>
  <c r="H117" i="3"/>
  <c r="AJ117" i="3"/>
  <c r="AL117" i="3"/>
  <c r="AK117" i="3" s="1"/>
  <c r="G117" i="3"/>
  <c r="H149" i="3"/>
  <c r="AJ149" i="3"/>
  <c r="AL149" i="3"/>
  <c r="AK149" i="3" s="1"/>
  <c r="G149" i="3"/>
  <c r="H39" i="4"/>
  <c r="AJ39" i="4"/>
  <c r="AL39" i="4"/>
  <c r="AK39" i="4" s="1"/>
  <c r="G39" i="4"/>
  <c r="H67" i="4"/>
  <c r="AL67" i="4"/>
  <c r="AK67" i="4" s="1"/>
  <c r="AJ67" i="4"/>
  <c r="G67" i="4"/>
  <c r="H83" i="4"/>
  <c r="AL83" i="4"/>
  <c r="AK83" i="4" s="1"/>
  <c r="AJ83" i="4"/>
  <c r="G83" i="4"/>
  <c r="H99" i="4"/>
  <c r="AL99" i="4"/>
  <c r="AK99" i="4" s="1"/>
  <c r="AJ99" i="4"/>
  <c r="G99" i="4"/>
  <c r="H115" i="4"/>
  <c r="AL115" i="4"/>
  <c r="AK115" i="4" s="1"/>
  <c r="AJ115" i="4"/>
  <c r="G115" i="4"/>
  <c r="H131" i="4"/>
  <c r="AL131" i="4"/>
  <c r="AK131" i="4" s="1"/>
  <c r="AJ131" i="4"/>
  <c r="G131" i="4"/>
  <c r="H147" i="4"/>
  <c r="AL147" i="4"/>
  <c r="AK147" i="4" s="1"/>
  <c r="AJ147" i="4"/>
  <c r="G147" i="4"/>
  <c r="H163" i="4"/>
  <c r="AL163" i="4"/>
  <c r="AK163" i="4" s="1"/>
  <c r="AJ163" i="4"/>
  <c r="G163" i="4"/>
  <c r="H21" i="5"/>
  <c r="AL21" i="5"/>
  <c r="AK21" i="5" s="1"/>
  <c r="AJ21" i="5"/>
  <c r="G21" i="5"/>
  <c r="H37" i="5"/>
  <c r="AL37" i="5"/>
  <c r="AK37" i="5" s="1"/>
  <c r="AJ37" i="5"/>
  <c r="G37" i="5"/>
  <c r="H53" i="5"/>
  <c r="AL53" i="5"/>
  <c r="AK53" i="5" s="1"/>
  <c r="AJ53" i="5"/>
  <c r="G53" i="5"/>
  <c r="H69" i="5"/>
  <c r="AL69" i="5"/>
  <c r="AK69" i="5" s="1"/>
  <c r="AJ69" i="5"/>
  <c r="G69" i="5"/>
  <c r="H85" i="5"/>
  <c r="AL85" i="5"/>
  <c r="AK85" i="5" s="1"/>
  <c r="AJ85" i="5"/>
  <c r="G85" i="5"/>
  <c r="H101" i="5"/>
  <c r="AL101" i="5"/>
  <c r="AK101" i="5" s="1"/>
  <c r="AJ101" i="5"/>
  <c r="G101" i="5"/>
  <c r="H117" i="5"/>
  <c r="AL117" i="5"/>
  <c r="AK117" i="5" s="1"/>
  <c r="AJ117" i="5"/>
  <c r="G117" i="5"/>
  <c r="H133" i="5"/>
  <c r="AL133" i="5"/>
  <c r="AK133" i="5" s="1"/>
  <c r="AJ133" i="5"/>
  <c r="G133" i="5"/>
  <c r="H149" i="5"/>
  <c r="AL149" i="5"/>
  <c r="AK149" i="5" s="1"/>
  <c r="AJ149" i="5"/>
  <c r="G149" i="5"/>
  <c r="H165" i="5"/>
  <c r="AL165" i="5"/>
  <c r="AK165" i="5" s="1"/>
  <c r="AJ165" i="5"/>
  <c r="G165" i="5"/>
  <c r="H23" i="6"/>
  <c r="AL23" i="6"/>
  <c r="AK23" i="6" s="1"/>
  <c r="AJ23" i="6"/>
  <c r="G23" i="6"/>
  <c r="H39" i="6"/>
  <c r="AL39" i="6"/>
  <c r="AK39" i="6" s="1"/>
  <c r="AJ39" i="6"/>
  <c r="G39" i="6"/>
  <c r="H55" i="6"/>
  <c r="AL55" i="6"/>
  <c r="AK55" i="6" s="1"/>
  <c r="AJ55" i="6"/>
  <c r="G55" i="6"/>
  <c r="H71" i="6"/>
  <c r="AL71" i="6"/>
  <c r="AK71" i="6" s="1"/>
  <c r="AJ71" i="6"/>
  <c r="G71" i="6"/>
  <c r="H87" i="6"/>
  <c r="AL87" i="6"/>
  <c r="AK87" i="6" s="1"/>
  <c r="AJ87" i="6"/>
  <c r="G87" i="6"/>
  <c r="H103" i="6"/>
  <c r="AL103" i="6"/>
  <c r="AK103" i="6" s="1"/>
  <c r="AJ103" i="6"/>
  <c r="G103" i="6"/>
  <c r="H119" i="6"/>
  <c r="AL119" i="6"/>
  <c r="AK119" i="6" s="1"/>
  <c r="AJ119" i="6"/>
  <c r="G119" i="6"/>
  <c r="H135" i="6"/>
  <c r="AL135" i="6"/>
  <c r="AK135" i="6" s="1"/>
  <c r="AJ135" i="6"/>
  <c r="G135" i="6"/>
  <c r="H151" i="6"/>
  <c r="AL151" i="6"/>
  <c r="AK151" i="6" s="1"/>
  <c r="AJ151" i="6"/>
  <c r="G151" i="6"/>
  <c r="H167" i="6"/>
  <c r="AL167" i="6"/>
  <c r="AK167" i="6" s="1"/>
  <c r="AJ167" i="6"/>
  <c r="G167" i="6"/>
  <c r="H25" i="7"/>
  <c r="AL25" i="7"/>
  <c r="AK25" i="7" s="1"/>
  <c r="AJ25" i="7"/>
  <c r="G25" i="7"/>
  <c r="H41" i="7"/>
  <c r="AL41" i="7"/>
  <c r="AK41" i="7" s="1"/>
  <c r="AJ41" i="7"/>
  <c r="G41" i="7"/>
  <c r="H57" i="7"/>
  <c r="AL57" i="7"/>
  <c r="AK57" i="7" s="1"/>
  <c r="AJ57" i="7"/>
  <c r="G57" i="7"/>
  <c r="H73" i="7"/>
  <c r="AL73" i="7"/>
  <c r="AK73" i="7" s="1"/>
  <c r="AJ73" i="7"/>
  <c r="G73" i="7"/>
  <c r="H89" i="7"/>
  <c r="AL89" i="7"/>
  <c r="AK89" i="7" s="1"/>
  <c r="AJ89" i="7"/>
  <c r="G89" i="7"/>
  <c r="H105" i="7"/>
  <c r="AL105" i="7"/>
  <c r="AK105" i="7" s="1"/>
  <c r="AJ105" i="7"/>
  <c r="G105" i="7"/>
  <c r="H121" i="7"/>
  <c r="AL121" i="7"/>
  <c r="AK121" i="7" s="1"/>
  <c r="AJ121" i="7"/>
  <c r="G121" i="7"/>
  <c r="H137" i="7"/>
  <c r="AL137" i="7"/>
  <c r="AK137" i="7" s="1"/>
  <c r="AJ137" i="7"/>
  <c r="G137" i="7"/>
  <c r="H153" i="7"/>
  <c r="AL153" i="7"/>
  <c r="AK153" i="7" s="1"/>
  <c r="AJ153" i="7"/>
  <c r="G153" i="7"/>
  <c r="H169" i="7"/>
  <c r="AL169" i="7"/>
  <c r="AK169" i="7" s="1"/>
  <c r="AJ169" i="7"/>
  <c r="G169" i="7"/>
  <c r="H27" i="8"/>
  <c r="AL27" i="8"/>
  <c r="AK27" i="8" s="1"/>
  <c r="AJ27" i="8"/>
  <c r="G27" i="8"/>
  <c r="H43" i="8"/>
  <c r="AL43" i="8"/>
  <c r="AK43" i="8" s="1"/>
  <c r="AJ43" i="8"/>
  <c r="G43" i="8"/>
  <c r="H59" i="8"/>
  <c r="AL59" i="8"/>
  <c r="AK59" i="8" s="1"/>
  <c r="AJ59" i="8"/>
  <c r="G59" i="8"/>
  <c r="H75" i="8"/>
  <c r="AL75" i="8"/>
  <c r="AK75" i="8" s="1"/>
  <c r="AJ75" i="8"/>
  <c r="G75" i="8"/>
  <c r="H91" i="8"/>
  <c r="AL91" i="8"/>
  <c r="AK91" i="8" s="1"/>
  <c r="AJ91" i="8"/>
  <c r="G91" i="8"/>
  <c r="H107" i="8"/>
  <c r="AL107" i="8"/>
  <c r="AK107" i="8" s="1"/>
  <c r="AJ107" i="8"/>
  <c r="G107" i="8"/>
  <c r="H123" i="8"/>
  <c r="AL123" i="8"/>
  <c r="AK123" i="8" s="1"/>
  <c r="AJ123" i="8"/>
  <c r="G123" i="8"/>
  <c r="H139" i="8"/>
  <c r="AL139" i="8"/>
  <c r="AK139" i="8" s="1"/>
  <c r="AJ139" i="8"/>
  <c r="G139" i="8"/>
  <c r="H155" i="8"/>
  <c r="AL155" i="8"/>
  <c r="AK155" i="8" s="1"/>
  <c r="AJ155" i="8"/>
  <c r="G155" i="8"/>
  <c r="H171" i="8"/>
  <c r="AL171" i="8"/>
  <c r="AK171" i="8" s="1"/>
  <c r="AJ171" i="8"/>
  <c r="G171" i="8"/>
  <c r="F7" i="9"/>
  <c r="E7" i="9"/>
  <c r="F23" i="9"/>
  <c r="E23" i="9"/>
  <c r="F39" i="9"/>
  <c r="E39" i="9"/>
  <c r="F55" i="9"/>
  <c r="E55" i="9"/>
  <c r="F71" i="9"/>
  <c r="E71" i="9"/>
  <c r="F87" i="9"/>
  <c r="E87" i="9"/>
  <c r="F103" i="9"/>
  <c r="E103" i="9"/>
  <c r="F119" i="9"/>
  <c r="E119" i="9"/>
  <c r="F135" i="9"/>
  <c r="E135" i="9"/>
  <c r="F151" i="9"/>
  <c r="E151" i="9"/>
  <c r="H29" i="10"/>
  <c r="AL29" i="10"/>
  <c r="AK29" i="10" s="1"/>
  <c r="AJ29" i="10"/>
  <c r="G29" i="10"/>
  <c r="H45" i="10"/>
  <c r="AL45" i="10"/>
  <c r="AK45" i="10" s="1"/>
  <c r="AJ45" i="10"/>
  <c r="G45" i="10"/>
  <c r="H61" i="10"/>
  <c r="AL61" i="10"/>
  <c r="AK61" i="10" s="1"/>
  <c r="AJ61" i="10"/>
  <c r="G61" i="10"/>
  <c r="H77" i="10"/>
  <c r="AL77" i="10"/>
  <c r="AK77" i="10" s="1"/>
  <c r="AJ77" i="10"/>
  <c r="G77" i="10"/>
  <c r="H112" i="10"/>
  <c r="AL112" i="10"/>
  <c r="AK112" i="10" s="1"/>
  <c r="G112" i="10"/>
  <c r="AJ112" i="10"/>
  <c r="H144" i="10"/>
  <c r="AL144" i="10"/>
  <c r="AK144" i="10" s="1"/>
  <c r="G144" i="10"/>
  <c r="AJ144" i="10"/>
  <c r="H28" i="11"/>
  <c r="AL28" i="11"/>
  <c r="AK28" i="11" s="1"/>
  <c r="G28" i="11"/>
  <c r="AJ28" i="11"/>
  <c r="H60" i="11"/>
  <c r="AL60" i="11"/>
  <c r="AK60" i="11" s="1"/>
  <c r="G60" i="11"/>
  <c r="AJ60" i="11"/>
  <c r="H92" i="11"/>
  <c r="AL92" i="11"/>
  <c r="AK92" i="11" s="1"/>
  <c r="G92" i="11"/>
  <c r="AJ92" i="11"/>
  <c r="H124" i="11"/>
  <c r="AL124" i="11"/>
  <c r="AK124" i="11" s="1"/>
  <c r="G124" i="11"/>
  <c r="AJ124" i="11"/>
  <c r="H156" i="11"/>
  <c r="AL156" i="11"/>
  <c r="AK156" i="11" s="1"/>
  <c r="G156" i="11"/>
  <c r="AJ156" i="11"/>
  <c r="H40" i="12"/>
  <c r="AL40" i="12"/>
  <c r="AK40" i="12" s="1"/>
  <c r="G40" i="12"/>
  <c r="AJ40" i="12"/>
  <c r="H72" i="12"/>
  <c r="AL72" i="12"/>
  <c r="AK72" i="12" s="1"/>
  <c r="G72" i="12"/>
  <c r="AJ72" i="12"/>
  <c r="AL96" i="3"/>
  <c r="AK96" i="3" s="1"/>
  <c r="AJ96" i="3"/>
  <c r="G96" i="3"/>
  <c r="H96" i="3"/>
  <c r="AJ112" i="3"/>
  <c r="G112" i="3"/>
  <c r="H112" i="3"/>
  <c r="AL112" i="3"/>
  <c r="AK112" i="3" s="1"/>
  <c r="AJ128" i="3"/>
  <c r="G128" i="3"/>
  <c r="H128" i="3"/>
  <c r="AL128" i="3"/>
  <c r="AK128" i="3" s="1"/>
  <c r="AJ144" i="3"/>
  <c r="G144" i="3"/>
  <c r="H144" i="3"/>
  <c r="AL144" i="3"/>
  <c r="AK144" i="3" s="1"/>
  <c r="AL114" i="4"/>
  <c r="AK114" i="4" s="1"/>
  <c r="AJ114" i="4"/>
  <c r="G114" i="4"/>
  <c r="H114" i="4"/>
  <c r="AL30" i="5"/>
  <c r="AK30" i="5" s="1"/>
  <c r="AJ30" i="5"/>
  <c r="G30" i="5"/>
  <c r="H30" i="5"/>
  <c r="AL158" i="5"/>
  <c r="AK158" i="5" s="1"/>
  <c r="AJ158" i="5"/>
  <c r="G158" i="5"/>
  <c r="H158" i="5"/>
  <c r="AL74" i="6"/>
  <c r="AK74" i="6" s="1"/>
  <c r="AJ74" i="6"/>
  <c r="G74" i="6"/>
  <c r="H74" i="6"/>
  <c r="AL118" i="7"/>
  <c r="AK118" i="7" s="1"/>
  <c r="AJ118" i="7"/>
  <c r="G118" i="7"/>
  <c r="H118" i="7"/>
  <c r="AL34" i="8"/>
  <c r="AK34" i="8" s="1"/>
  <c r="AJ34" i="8"/>
  <c r="G34" i="8"/>
  <c r="H34" i="8"/>
  <c r="AJ160" i="3"/>
  <c r="G160" i="3"/>
  <c r="H160" i="3"/>
  <c r="AL160" i="3"/>
  <c r="AK160" i="3" s="1"/>
  <c r="AL28" i="4"/>
  <c r="AK28" i="4" s="1"/>
  <c r="AJ28" i="4"/>
  <c r="G28" i="4"/>
  <c r="H28" i="4"/>
  <c r="AL44" i="4"/>
  <c r="AK44" i="4" s="1"/>
  <c r="AJ44" i="4"/>
  <c r="G44" i="4"/>
  <c r="H44" i="4"/>
  <c r="AL60" i="4"/>
  <c r="AK60" i="4" s="1"/>
  <c r="AJ60" i="4"/>
  <c r="G60" i="4"/>
  <c r="H60" i="4"/>
  <c r="AL76" i="4"/>
  <c r="AK76" i="4" s="1"/>
  <c r="AJ76" i="4"/>
  <c r="G76" i="4"/>
  <c r="H76" i="4"/>
  <c r="AL92" i="4"/>
  <c r="AK92" i="4" s="1"/>
  <c r="AJ92" i="4"/>
  <c r="G92" i="4"/>
  <c r="H92" i="4"/>
  <c r="AL108" i="4"/>
  <c r="AK108" i="4" s="1"/>
  <c r="AJ108" i="4"/>
  <c r="G108" i="4"/>
  <c r="H108" i="4"/>
  <c r="AL124" i="4"/>
  <c r="AK124" i="4" s="1"/>
  <c r="AJ124" i="4"/>
  <c r="G124" i="4"/>
  <c r="H124" i="4"/>
  <c r="AL140" i="4"/>
  <c r="AK140" i="4" s="1"/>
  <c r="AJ140" i="4"/>
  <c r="G140" i="4"/>
  <c r="H140" i="4"/>
  <c r="AL156" i="4"/>
  <c r="AK156" i="4" s="1"/>
  <c r="AJ156" i="4"/>
  <c r="G156" i="4"/>
  <c r="H156" i="4"/>
  <c r="AL172" i="4"/>
  <c r="AK172" i="4" s="1"/>
  <c r="AJ172" i="4"/>
  <c r="G172" i="4"/>
  <c r="H172" i="4"/>
  <c r="G24" i="5"/>
  <c r="H24" i="5"/>
  <c r="AL24" i="5"/>
  <c r="AK24" i="5" s="1"/>
  <c r="AJ24" i="5"/>
  <c r="G40" i="5"/>
  <c r="H40" i="5"/>
  <c r="AL40" i="5"/>
  <c r="AK40" i="5" s="1"/>
  <c r="AJ40" i="5"/>
  <c r="G56" i="5"/>
  <c r="H56" i="5"/>
  <c r="AL56" i="5"/>
  <c r="AK56" i="5" s="1"/>
  <c r="AJ56" i="5"/>
  <c r="G72" i="5"/>
  <c r="H72" i="5"/>
  <c r="AL72" i="5"/>
  <c r="AK72" i="5" s="1"/>
  <c r="AJ72" i="5"/>
  <c r="G88" i="5"/>
  <c r="H88" i="5"/>
  <c r="AL88" i="5"/>
  <c r="AK88" i="5" s="1"/>
  <c r="AJ88" i="5"/>
  <c r="G104" i="5"/>
  <c r="H104" i="5"/>
  <c r="AL104" i="5"/>
  <c r="AK104" i="5" s="1"/>
  <c r="AJ104" i="5"/>
  <c r="G120" i="5"/>
  <c r="H120" i="5"/>
  <c r="AL120" i="5"/>
  <c r="AK120" i="5" s="1"/>
  <c r="AJ120" i="5"/>
  <c r="G136" i="5"/>
  <c r="H136" i="5"/>
  <c r="AL136" i="5"/>
  <c r="AK136" i="5" s="1"/>
  <c r="AJ136" i="5"/>
  <c r="G152" i="5"/>
  <c r="H152" i="5"/>
  <c r="AL152" i="5"/>
  <c r="AK152" i="5" s="1"/>
  <c r="AJ152" i="5"/>
  <c r="G168" i="5"/>
  <c r="H168" i="5"/>
  <c r="AL168" i="5"/>
  <c r="AK168" i="5" s="1"/>
  <c r="AJ168" i="5"/>
  <c r="AL20" i="6"/>
  <c r="AK20" i="6" s="1"/>
  <c r="AJ20" i="6"/>
  <c r="G20" i="6"/>
  <c r="H20" i="6"/>
  <c r="AL36" i="6"/>
  <c r="AK36" i="6" s="1"/>
  <c r="AJ36" i="6"/>
  <c r="G36" i="6"/>
  <c r="H36" i="6"/>
  <c r="AL52" i="6"/>
  <c r="AK52" i="6" s="1"/>
  <c r="AJ52" i="6"/>
  <c r="G52" i="6"/>
  <c r="H52" i="6"/>
  <c r="AL68" i="6"/>
  <c r="AK68" i="6" s="1"/>
  <c r="AJ68" i="6"/>
  <c r="G68" i="6"/>
  <c r="H68" i="6"/>
  <c r="AL84" i="6"/>
  <c r="AK84" i="6" s="1"/>
  <c r="AJ84" i="6"/>
  <c r="G84" i="6"/>
  <c r="H84" i="6"/>
  <c r="AL100" i="6"/>
  <c r="AK100" i="6" s="1"/>
  <c r="AJ100" i="6"/>
  <c r="G100" i="6"/>
  <c r="H100" i="6"/>
  <c r="AL116" i="6"/>
  <c r="AK116" i="6" s="1"/>
  <c r="AJ116" i="6"/>
  <c r="G116" i="6"/>
  <c r="H116" i="6"/>
  <c r="AL132" i="6"/>
  <c r="AK132" i="6" s="1"/>
  <c r="AJ132" i="6"/>
  <c r="G132" i="6"/>
  <c r="H132" i="6"/>
  <c r="AL148" i="6"/>
  <c r="AK148" i="6" s="1"/>
  <c r="AJ148" i="6"/>
  <c r="G148" i="6"/>
  <c r="H148" i="6"/>
  <c r="AL164" i="6"/>
  <c r="AK164" i="6" s="1"/>
  <c r="AJ164" i="6"/>
  <c r="G164" i="6"/>
  <c r="H164" i="6"/>
  <c r="AL16" i="7"/>
  <c r="AK16" i="7" s="1"/>
  <c r="AJ16" i="7"/>
  <c r="G16" i="7"/>
  <c r="H16" i="7"/>
  <c r="AL32" i="7"/>
  <c r="AK32" i="7" s="1"/>
  <c r="AJ32" i="7"/>
  <c r="G32" i="7"/>
  <c r="H32" i="7"/>
  <c r="AL48" i="7"/>
  <c r="AK48" i="7" s="1"/>
  <c r="AJ48" i="7"/>
  <c r="G48" i="7"/>
  <c r="H48" i="7"/>
  <c r="AL64" i="7"/>
  <c r="AK64" i="7" s="1"/>
  <c r="AJ64" i="7"/>
  <c r="G64" i="7"/>
  <c r="H64" i="7"/>
  <c r="AL80" i="7"/>
  <c r="AK80" i="7" s="1"/>
  <c r="AJ80" i="7"/>
  <c r="G80" i="7"/>
  <c r="H80" i="7"/>
  <c r="AL96" i="7"/>
  <c r="AK96" i="7" s="1"/>
  <c r="AJ96" i="7"/>
  <c r="G96" i="7"/>
  <c r="H96" i="7"/>
  <c r="AL112" i="7"/>
  <c r="AK112" i="7" s="1"/>
  <c r="AJ112" i="7"/>
  <c r="G112" i="7"/>
  <c r="H112" i="7"/>
  <c r="AL128" i="7"/>
  <c r="AK128" i="7" s="1"/>
  <c r="AJ128" i="7"/>
  <c r="G128" i="7"/>
  <c r="H128" i="7"/>
  <c r="AL144" i="7"/>
  <c r="AK144" i="7" s="1"/>
  <c r="AJ144" i="7"/>
  <c r="G144" i="7"/>
  <c r="H144" i="7"/>
  <c r="AL160" i="7"/>
  <c r="AK160" i="7" s="1"/>
  <c r="AJ160" i="7"/>
  <c r="G160" i="7"/>
  <c r="H160" i="7"/>
  <c r="G28" i="8"/>
  <c r="H28" i="8"/>
  <c r="AL28" i="8"/>
  <c r="AK28" i="8" s="1"/>
  <c r="AJ28" i="8"/>
  <c r="G44" i="8"/>
  <c r="H44" i="8"/>
  <c r="AL44" i="8"/>
  <c r="AK44" i="8" s="1"/>
  <c r="AJ44" i="8"/>
  <c r="G60" i="8"/>
  <c r="H60" i="8"/>
  <c r="AL60" i="8"/>
  <c r="AK60" i="8" s="1"/>
  <c r="AJ60" i="8"/>
  <c r="AL90" i="8"/>
  <c r="AK90" i="8" s="1"/>
  <c r="AJ90" i="8"/>
  <c r="G90" i="8"/>
  <c r="H90" i="8"/>
  <c r="E80" i="9"/>
  <c r="F80" i="9"/>
  <c r="H38" i="10"/>
  <c r="AL38" i="10"/>
  <c r="AK38" i="10" s="1"/>
  <c r="AJ38" i="10"/>
  <c r="G38" i="10"/>
  <c r="H150" i="10"/>
  <c r="AJ150" i="10"/>
  <c r="AL150" i="10"/>
  <c r="AK150" i="10" s="1"/>
  <c r="G150" i="10"/>
  <c r="H108" i="13"/>
  <c r="AL108" i="13"/>
  <c r="AK108" i="13" s="1"/>
  <c r="AJ108" i="13"/>
  <c r="G108" i="13"/>
  <c r="H24" i="14"/>
  <c r="AL24" i="14"/>
  <c r="AK24" i="14" s="1"/>
  <c r="AJ24" i="14"/>
  <c r="G24" i="14"/>
  <c r="AL154" i="3"/>
  <c r="AK154" i="3" s="1"/>
  <c r="AJ154" i="3"/>
  <c r="G154" i="3"/>
  <c r="H154" i="3"/>
  <c r="AL170" i="3"/>
  <c r="AK170" i="3" s="1"/>
  <c r="AJ170" i="3"/>
  <c r="AL22" i="4"/>
  <c r="AK22" i="4" s="1"/>
  <c r="AJ22" i="4"/>
  <c r="G22" i="4"/>
  <c r="H22" i="4"/>
  <c r="AL38" i="4"/>
  <c r="AK38" i="4" s="1"/>
  <c r="AJ38" i="4"/>
  <c r="G38" i="4"/>
  <c r="H38" i="4"/>
  <c r="AL54" i="4"/>
  <c r="AK54" i="4" s="1"/>
  <c r="AJ54" i="4"/>
  <c r="G54" i="4"/>
  <c r="H54" i="4"/>
  <c r="AL70" i="4"/>
  <c r="AK70" i="4" s="1"/>
  <c r="AJ70" i="4"/>
  <c r="G70" i="4"/>
  <c r="H70" i="4"/>
  <c r="AL86" i="4"/>
  <c r="AK86" i="4" s="1"/>
  <c r="AJ86" i="4"/>
  <c r="G86" i="4"/>
  <c r="H86" i="4"/>
  <c r="AL102" i="4"/>
  <c r="AK102" i="4" s="1"/>
  <c r="AJ102" i="4"/>
  <c r="G102" i="4"/>
  <c r="H102" i="4"/>
  <c r="AL118" i="4"/>
  <c r="AK118" i="4" s="1"/>
  <c r="AJ118" i="4"/>
  <c r="G118" i="4"/>
  <c r="H118" i="4"/>
  <c r="AL134" i="4"/>
  <c r="AK134" i="4" s="1"/>
  <c r="AJ134" i="4"/>
  <c r="G134" i="4"/>
  <c r="H134" i="4"/>
  <c r="AL150" i="4"/>
  <c r="AK150" i="4" s="1"/>
  <c r="AJ150" i="4"/>
  <c r="G150" i="4"/>
  <c r="H150" i="4"/>
  <c r="AL166" i="4"/>
  <c r="AK166" i="4" s="1"/>
  <c r="AJ166" i="4"/>
  <c r="G166" i="4"/>
  <c r="H166" i="4"/>
  <c r="AL18" i="5"/>
  <c r="AK18" i="5" s="1"/>
  <c r="AJ18" i="5"/>
  <c r="G18" i="5"/>
  <c r="H18" i="5"/>
  <c r="AL34" i="5"/>
  <c r="AK34" i="5" s="1"/>
  <c r="AJ34" i="5"/>
  <c r="G34" i="5"/>
  <c r="H34" i="5"/>
  <c r="AL50" i="5"/>
  <c r="AK50" i="5" s="1"/>
  <c r="AJ50" i="5"/>
  <c r="G50" i="5"/>
  <c r="H50" i="5"/>
  <c r="AL66" i="5"/>
  <c r="AK66" i="5" s="1"/>
  <c r="AJ66" i="5"/>
  <c r="G66" i="5"/>
  <c r="H66" i="5"/>
  <c r="AL82" i="5"/>
  <c r="AK82" i="5" s="1"/>
  <c r="AJ82" i="5"/>
  <c r="G82" i="5"/>
  <c r="H82" i="5"/>
  <c r="AL98" i="5"/>
  <c r="AK98" i="5" s="1"/>
  <c r="AJ98" i="5"/>
  <c r="G98" i="5"/>
  <c r="H98" i="5"/>
  <c r="AL114" i="5"/>
  <c r="AK114" i="5" s="1"/>
  <c r="AJ114" i="5"/>
  <c r="G114" i="5"/>
  <c r="H114" i="5"/>
  <c r="AL130" i="5"/>
  <c r="AK130" i="5" s="1"/>
  <c r="AJ130" i="5"/>
  <c r="G130" i="5"/>
  <c r="H130" i="5"/>
  <c r="AL146" i="5"/>
  <c r="AK146" i="5" s="1"/>
  <c r="AJ146" i="5"/>
  <c r="G146" i="5"/>
  <c r="H146" i="5"/>
  <c r="AL162" i="5"/>
  <c r="AK162" i="5" s="1"/>
  <c r="AJ162" i="5"/>
  <c r="G162" i="5"/>
  <c r="H162" i="5"/>
  <c r="AL14" i="6"/>
  <c r="AJ14" i="6"/>
  <c r="G14" i="6"/>
  <c r="A14" i="6"/>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K14" i="6"/>
  <c r="H14" i="6"/>
  <c r="AL30" i="6"/>
  <c r="AK30" i="6" s="1"/>
  <c r="AJ30" i="6"/>
  <c r="G30" i="6"/>
  <c r="H30" i="6"/>
  <c r="AL46" i="6"/>
  <c r="AK46" i="6" s="1"/>
  <c r="AJ46" i="6"/>
  <c r="G46" i="6"/>
  <c r="H46" i="6"/>
  <c r="AL62" i="6"/>
  <c r="AK62" i="6" s="1"/>
  <c r="AJ62" i="6"/>
  <c r="G62" i="6"/>
  <c r="H62" i="6"/>
  <c r="AL78" i="6"/>
  <c r="AK78" i="6" s="1"/>
  <c r="AJ78" i="6"/>
  <c r="G78" i="6"/>
  <c r="H78" i="6"/>
  <c r="AL94" i="6"/>
  <c r="AK94" i="6" s="1"/>
  <c r="AJ94" i="6"/>
  <c r="G94" i="6"/>
  <c r="H94" i="6"/>
  <c r="AL110" i="6"/>
  <c r="AK110" i="6" s="1"/>
  <c r="AJ110" i="6"/>
  <c r="G110" i="6"/>
  <c r="H110" i="6"/>
  <c r="AL126" i="6"/>
  <c r="AK126" i="6" s="1"/>
  <c r="AJ126" i="6"/>
  <c r="G126" i="6"/>
  <c r="H126" i="6"/>
  <c r="G142" i="6"/>
  <c r="H142" i="6"/>
  <c r="AL142" i="6"/>
  <c r="AK142" i="6" s="1"/>
  <c r="AJ142" i="6"/>
  <c r="G158" i="6"/>
  <c r="H158" i="6"/>
  <c r="AL158" i="6"/>
  <c r="AK158" i="6" s="1"/>
  <c r="AJ158" i="6"/>
  <c r="AL26" i="7"/>
  <c r="AK26" i="7" s="1"/>
  <c r="AJ26" i="7"/>
  <c r="G26" i="7"/>
  <c r="H26" i="7"/>
  <c r="AL42" i="7"/>
  <c r="AK42" i="7" s="1"/>
  <c r="AJ42" i="7"/>
  <c r="G42" i="7"/>
  <c r="H42" i="7"/>
  <c r="AL58" i="7"/>
  <c r="AK58" i="7" s="1"/>
  <c r="AJ58" i="7"/>
  <c r="G58" i="7"/>
  <c r="H58" i="7"/>
  <c r="AL74" i="7"/>
  <c r="AK74" i="7" s="1"/>
  <c r="AJ74" i="7"/>
  <c r="G74" i="7"/>
  <c r="H74" i="7"/>
  <c r="AL90" i="7"/>
  <c r="AK90" i="7" s="1"/>
  <c r="AJ90" i="7"/>
  <c r="G90" i="7"/>
  <c r="H90" i="7"/>
  <c r="AL106" i="7"/>
  <c r="AK106" i="7" s="1"/>
  <c r="AJ106" i="7"/>
  <c r="G106" i="7"/>
  <c r="H106" i="7"/>
  <c r="AL122" i="7"/>
  <c r="AK122" i="7" s="1"/>
  <c r="AJ122" i="7"/>
  <c r="G122" i="7"/>
  <c r="H122" i="7"/>
  <c r="AL138" i="7"/>
  <c r="AK138" i="7" s="1"/>
  <c r="AJ138" i="7"/>
  <c r="G138" i="7"/>
  <c r="H138" i="7"/>
  <c r="AL154" i="7"/>
  <c r="AK154" i="7" s="1"/>
  <c r="AJ154" i="7"/>
  <c r="G154" i="7"/>
  <c r="H154" i="7"/>
  <c r="AL170" i="7"/>
  <c r="AK170" i="7" s="1"/>
  <c r="AJ170" i="7"/>
  <c r="G170" i="7"/>
  <c r="H170" i="7"/>
  <c r="AL22" i="8"/>
  <c r="AK22" i="8" s="1"/>
  <c r="AJ22" i="8"/>
  <c r="G22" i="8"/>
  <c r="H22" i="8"/>
  <c r="AL38" i="8"/>
  <c r="AK38" i="8" s="1"/>
  <c r="AJ38" i="8"/>
  <c r="G38" i="8"/>
  <c r="H38" i="8"/>
  <c r="AL54" i="8"/>
  <c r="AK54" i="8" s="1"/>
  <c r="AJ54" i="8"/>
  <c r="G54" i="8"/>
  <c r="H54" i="8"/>
  <c r="AL170" i="8"/>
  <c r="AK170" i="8" s="1"/>
  <c r="AJ170" i="8"/>
  <c r="G170" i="8"/>
  <c r="H170" i="8"/>
  <c r="E128" i="9"/>
  <c r="F128" i="9"/>
  <c r="AL98" i="11"/>
  <c r="AK98" i="11" s="1"/>
  <c r="G98" i="11"/>
  <c r="H98" i="11"/>
  <c r="AJ98" i="11"/>
  <c r="AL144" i="12"/>
  <c r="AK144" i="12" s="1"/>
  <c r="AJ144" i="12"/>
  <c r="G144" i="12"/>
  <c r="H144" i="12"/>
  <c r="H60" i="13"/>
  <c r="AL60" i="13"/>
  <c r="AK60" i="13" s="1"/>
  <c r="AJ60" i="13"/>
  <c r="G60" i="13"/>
  <c r="G15" i="17"/>
  <c r="AJ15" i="17"/>
  <c r="H15" i="17"/>
  <c r="AL15" i="17"/>
  <c r="AK15" i="17" s="1"/>
  <c r="AJ164" i="3"/>
  <c r="G164" i="3"/>
  <c r="H164" i="3"/>
  <c r="AL164" i="3"/>
  <c r="AK164" i="3" s="1"/>
  <c r="AL16" i="4"/>
  <c r="AK16" i="4" s="1"/>
  <c r="AJ16" i="4"/>
  <c r="G16" i="4"/>
  <c r="H16" i="4"/>
  <c r="AL32" i="4"/>
  <c r="AK32" i="4" s="1"/>
  <c r="AJ32" i="4"/>
  <c r="G32" i="4"/>
  <c r="H32" i="4"/>
  <c r="AL48" i="4"/>
  <c r="AK48" i="4" s="1"/>
  <c r="AJ48" i="4"/>
  <c r="G48" i="4"/>
  <c r="H48" i="4"/>
  <c r="AL64" i="4"/>
  <c r="AK64" i="4" s="1"/>
  <c r="AJ64" i="4"/>
  <c r="G64" i="4"/>
  <c r="H64" i="4"/>
  <c r="AL80" i="4"/>
  <c r="AK80" i="4" s="1"/>
  <c r="AJ80" i="4"/>
  <c r="G80" i="4"/>
  <c r="H80" i="4"/>
  <c r="AL96" i="4"/>
  <c r="AK96" i="4" s="1"/>
  <c r="AJ96" i="4"/>
  <c r="G96" i="4"/>
  <c r="H96" i="4"/>
  <c r="AL112" i="4"/>
  <c r="AK112" i="4" s="1"/>
  <c r="AJ112" i="4"/>
  <c r="G112" i="4"/>
  <c r="H112" i="4"/>
  <c r="AL128" i="4"/>
  <c r="AK128" i="4" s="1"/>
  <c r="AJ128" i="4"/>
  <c r="G128" i="4"/>
  <c r="H128" i="4"/>
  <c r="AL144" i="4"/>
  <c r="AK144" i="4" s="1"/>
  <c r="AJ144" i="4"/>
  <c r="G144" i="4"/>
  <c r="H144" i="4"/>
  <c r="AL160" i="4"/>
  <c r="AK160" i="4" s="1"/>
  <c r="AJ160" i="4"/>
  <c r="G160" i="4"/>
  <c r="H160" i="4"/>
  <c r="G28" i="5"/>
  <c r="H28" i="5"/>
  <c r="AL28" i="5"/>
  <c r="AK28" i="5" s="1"/>
  <c r="AJ28" i="5"/>
  <c r="G44" i="5"/>
  <c r="H44" i="5"/>
  <c r="AL44" i="5"/>
  <c r="AK44" i="5" s="1"/>
  <c r="AJ44" i="5"/>
  <c r="G60" i="5"/>
  <c r="H60" i="5"/>
  <c r="AL60" i="5"/>
  <c r="AK60" i="5" s="1"/>
  <c r="AJ60" i="5"/>
  <c r="G76" i="5"/>
  <c r="H76" i="5"/>
  <c r="AL76" i="5"/>
  <c r="AK76" i="5" s="1"/>
  <c r="AJ76" i="5"/>
  <c r="G92" i="5"/>
  <c r="H92" i="5"/>
  <c r="AL92" i="5"/>
  <c r="AK92" i="5" s="1"/>
  <c r="AJ92" i="5"/>
  <c r="G108" i="5"/>
  <c r="H108" i="5"/>
  <c r="AL108" i="5"/>
  <c r="AK108" i="5" s="1"/>
  <c r="AJ108" i="5"/>
  <c r="G124" i="5"/>
  <c r="H124" i="5"/>
  <c r="AL124" i="5"/>
  <c r="AK124" i="5" s="1"/>
  <c r="AJ124" i="5"/>
  <c r="G140" i="5"/>
  <c r="H140" i="5"/>
  <c r="AL140" i="5"/>
  <c r="AK140" i="5" s="1"/>
  <c r="AJ140" i="5"/>
  <c r="G156" i="5"/>
  <c r="H156" i="5"/>
  <c r="AL156" i="5"/>
  <c r="AK156" i="5" s="1"/>
  <c r="AJ156" i="5"/>
  <c r="G172" i="5"/>
  <c r="H172" i="5"/>
  <c r="AL172" i="5"/>
  <c r="AK172" i="5" s="1"/>
  <c r="AJ172" i="5"/>
  <c r="AL24" i="6"/>
  <c r="AK24" i="6" s="1"/>
  <c r="AJ24" i="6"/>
  <c r="G24" i="6"/>
  <c r="H24" i="6"/>
  <c r="AL40" i="6"/>
  <c r="AK40" i="6" s="1"/>
  <c r="AJ40" i="6"/>
  <c r="G40" i="6"/>
  <c r="H40" i="6"/>
  <c r="AL56" i="6"/>
  <c r="AK56" i="6" s="1"/>
  <c r="AJ56" i="6"/>
  <c r="G56" i="6"/>
  <c r="H56" i="6"/>
  <c r="AL72" i="6"/>
  <c r="AK72" i="6" s="1"/>
  <c r="AJ72" i="6"/>
  <c r="G72" i="6"/>
  <c r="H72" i="6"/>
  <c r="AL88" i="6"/>
  <c r="AK88" i="6" s="1"/>
  <c r="AJ88" i="6"/>
  <c r="G88" i="6"/>
  <c r="H88" i="6"/>
  <c r="AL104" i="6"/>
  <c r="AK104" i="6" s="1"/>
  <c r="AJ104" i="6"/>
  <c r="G104" i="6"/>
  <c r="H104" i="6"/>
  <c r="AL120" i="6"/>
  <c r="AK120" i="6" s="1"/>
  <c r="AJ120" i="6"/>
  <c r="G120" i="6"/>
  <c r="H120" i="6"/>
  <c r="AL136" i="6"/>
  <c r="AK136" i="6" s="1"/>
  <c r="AJ136" i="6"/>
  <c r="G136" i="6"/>
  <c r="H136" i="6"/>
  <c r="AL152" i="6"/>
  <c r="AK152" i="6" s="1"/>
  <c r="AJ152" i="6"/>
  <c r="G152" i="6"/>
  <c r="H152" i="6"/>
  <c r="AL168" i="6"/>
  <c r="AK168" i="6" s="1"/>
  <c r="AJ168" i="6"/>
  <c r="G168" i="6"/>
  <c r="H168" i="6"/>
  <c r="AL20" i="7"/>
  <c r="AK20" i="7" s="1"/>
  <c r="AJ20" i="7"/>
  <c r="G20" i="7"/>
  <c r="H20" i="7"/>
  <c r="AL36" i="7"/>
  <c r="AK36" i="7" s="1"/>
  <c r="AJ36" i="7"/>
  <c r="G36" i="7"/>
  <c r="H36" i="7"/>
  <c r="AL52" i="7"/>
  <c r="AK52" i="7" s="1"/>
  <c r="AJ52" i="7"/>
  <c r="G52" i="7"/>
  <c r="H52" i="7"/>
  <c r="AL68" i="7"/>
  <c r="AK68" i="7" s="1"/>
  <c r="AJ68" i="7"/>
  <c r="G68" i="7"/>
  <c r="H68" i="7"/>
  <c r="AL84" i="7"/>
  <c r="AK84" i="7" s="1"/>
  <c r="AJ84" i="7"/>
  <c r="G84" i="7"/>
  <c r="H84" i="7"/>
  <c r="AL100" i="7"/>
  <c r="AK100" i="7" s="1"/>
  <c r="AJ100" i="7"/>
  <c r="G100" i="7"/>
  <c r="H100" i="7"/>
  <c r="AL116" i="7"/>
  <c r="AK116" i="7" s="1"/>
  <c r="AJ116" i="7"/>
  <c r="G116" i="7"/>
  <c r="H116" i="7"/>
  <c r="AL132" i="7"/>
  <c r="AK132" i="7" s="1"/>
  <c r="AJ132" i="7"/>
  <c r="G132" i="7"/>
  <c r="H132" i="7"/>
  <c r="AL148" i="7"/>
  <c r="AK148" i="7" s="1"/>
  <c r="AJ148" i="7"/>
  <c r="G148" i="7"/>
  <c r="H148" i="7"/>
  <c r="AL164" i="7"/>
  <c r="AK164" i="7" s="1"/>
  <c r="AJ164" i="7"/>
  <c r="G164" i="7"/>
  <c r="H164" i="7"/>
  <c r="G16" i="8"/>
  <c r="H16" i="8"/>
  <c r="AL16" i="8"/>
  <c r="AK16" i="8" s="1"/>
  <c r="AJ16" i="8"/>
  <c r="G32" i="8"/>
  <c r="H32" i="8"/>
  <c r="AL32" i="8"/>
  <c r="AK32" i="8" s="1"/>
  <c r="AJ32" i="8"/>
  <c r="G48" i="8"/>
  <c r="H48" i="8"/>
  <c r="AL48" i="8"/>
  <c r="AK48" i="8" s="1"/>
  <c r="AJ48" i="8"/>
  <c r="AL122" i="8"/>
  <c r="AK122" i="8" s="1"/>
  <c r="AJ122" i="8"/>
  <c r="G122" i="8"/>
  <c r="H122" i="8"/>
  <c r="E48" i="9"/>
  <c r="F48" i="9"/>
  <c r="H70" i="10"/>
  <c r="AL70" i="10"/>
  <c r="AK70" i="10" s="1"/>
  <c r="AJ70" i="10"/>
  <c r="G70" i="10"/>
  <c r="H46" i="12"/>
  <c r="AJ46" i="12"/>
  <c r="AL46" i="12"/>
  <c r="AK46" i="12" s="1"/>
  <c r="G46" i="12"/>
  <c r="AL96" i="12"/>
  <c r="AK96" i="12" s="1"/>
  <c r="AJ96" i="12"/>
  <c r="G96" i="12"/>
  <c r="H96" i="12"/>
  <c r="H140" i="13"/>
  <c r="AL140" i="13"/>
  <c r="AK140" i="13" s="1"/>
  <c r="AJ140" i="13"/>
  <c r="G140" i="13"/>
  <c r="AL158" i="3"/>
  <c r="AK158" i="3" s="1"/>
  <c r="AJ158" i="3"/>
  <c r="G158" i="3"/>
  <c r="H158" i="3"/>
  <c r="AL26" i="4"/>
  <c r="AK26" i="4" s="1"/>
  <c r="AJ26" i="4"/>
  <c r="G26" i="4"/>
  <c r="H26" i="4"/>
  <c r="AL42" i="4"/>
  <c r="AK42" i="4" s="1"/>
  <c r="AJ42" i="4"/>
  <c r="G42" i="4"/>
  <c r="H42" i="4"/>
  <c r="AL58" i="4"/>
  <c r="AK58" i="4" s="1"/>
  <c r="AJ58" i="4"/>
  <c r="G58" i="4"/>
  <c r="H58" i="4"/>
  <c r="AL74" i="4"/>
  <c r="AK74" i="4" s="1"/>
  <c r="AJ74" i="4"/>
  <c r="G74" i="4"/>
  <c r="H74" i="4"/>
  <c r="AL90" i="4"/>
  <c r="AK90" i="4" s="1"/>
  <c r="AJ90" i="4"/>
  <c r="G90" i="4"/>
  <c r="H90" i="4"/>
  <c r="AL106" i="4"/>
  <c r="AK106" i="4" s="1"/>
  <c r="AJ106" i="4"/>
  <c r="G106" i="4"/>
  <c r="H106" i="4"/>
  <c r="AL122" i="4"/>
  <c r="AK122" i="4" s="1"/>
  <c r="AJ122" i="4"/>
  <c r="G122" i="4"/>
  <c r="H122" i="4"/>
  <c r="AL138" i="4"/>
  <c r="AK138" i="4" s="1"/>
  <c r="AJ138" i="4"/>
  <c r="G138" i="4"/>
  <c r="H138" i="4"/>
  <c r="AL154" i="4"/>
  <c r="AK154" i="4" s="1"/>
  <c r="AJ154" i="4"/>
  <c r="G154" i="4"/>
  <c r="H154" i="4"/>
  <c r="AL170" i="4"/>
  <c r="AK170" i="4" s="1"/>
  <c r="AJ170" i="4"/>
  <c r="G170" i="4"/>
  <c r="H170" i="4"/>
  <c r="AL22" i="5"/>
  <c r="AK22" i="5" s="1"/>
  <c r="AJ22" i="5"/>
  <c r="G22" i="5"/>
  <c r="H22" i="5"/>
  <c r="AL38" i="5"/>
  <c r="AK38" i="5" s="1"/>
  <c r="AJ38" i="5"/>
  <c r="G38" i="5"/>
  <c r="H38" i="5"/>
  <c r="AL54" i="5"/>
  <c r="AK54" i="5" s="1"/>
  <c r="AJ54" i="5"/>
  <c r="G54" i="5"/>
  <c r="H54" i="5"/>
  <c r="AL70" i="5"/>
  <c r="AK70" i="5" s="1"/>
  <c r="AJ70" i="5"/>
  <c r="G70" i="5"/>
  <c r="H70" i="5"/>
  <c r="AL86" i="5"/>
  <c r="AK86" i="5" s="1"/>
  <c r="AJ86" i="5"/>
  <c r="G86" i="5"/>
  <c r="H86" i="5"/>
  <c r="AL102" i="5"/>
  <c r="AK102" i="5" s="1"/>
  <c r="AJ102" i="5"/>
  <c r="G102" i="5"/>
  <c r="H102" i="5"/>
  <c r="AL118" i="5"/>
  <c r="AK118" i="5" s="1"/>
  <c r="AJ118" i="5"/>
  <c r="G118" i="5"/>
  <c r="H118" i="5"/>
  <c r="AL134" i="5"/>
  <c r="AK134" i="5" s="1"/>
  <c r="AJ134" i="5"/>
  <c r="G134" i="5"/>
  <c r="H134" i="5"/>
  <c r="AL150" i="5"/>
  <c r="AK150" i="5" s="1"/>
  <c r="AJ150" i="5"/>
  <c r="G150" i="5"/>
  <c r="H150" i="5"/>
  <c r="AL166" i="5"/>
  <c r="AK166" i="5" s="1"/>
  <c r="AJ166" i="5"/>
  <c r="G166" i="5"/>
  <c r="H166" i="5"/>
  <c r="AL18" i="6"/>
  <c r="AK18" i="6" s="1"/>
  <c r="AJ18" i="6"/>
  <c r="G18" i="6"/>
  <c r="H18" i="6"/>
  <c r="AL34" i="6"/>
  <c r="AK34" i="6" s="1"/>
  <c r="AJ34" i="6"/>
  <c r="G34" i="6"/>
  <c r="H34" i="6"/>
  <c r="AL50" i="6"/>
  <c r="AK50" i="6" s="1"/>
  <c r="AJ50" i="6"/>
  <c r="G50" i="6"/>
  <c r="H50" i="6"/>
  <c r="AL66" i="6"/>
  <c r="AK66" i="6" s="1"/>
  <c r="AJ66" i="6"/>
  <c r="G66" i="6"/>
  <c r="H66" i="6"/>
  <c r="AL82" i="6"/>
  <c r="AK82" i="6" s="1"/>
  <c r="AJ82" i="6"/>
  <c r="G82" i="6"/>
  <c r="H82" i="6"/>
  <c r="AL98" i="6"/>
  <c r="AK98" i="6" s="1"/>
  <c r="AJ98" i="6"/>
  <c r="G98" i="6"/>
  <c r="H98" i="6"/>
  <c r="AL114" i="6"/>
  <c r="AK114" i="6" s="1"/>
  <c r="AJ114" i="6"/>
  <c r="G114" i="6"/>
  <c r="H114" i="6"/>
  <c r="AL130" i="6"/>
  <c r="AK130" i="6" s="1"/>
  <c r="AJ130" i="6"/>
  <c r="G130" i="6"/>
  <c r="H130" i="6"/>
  <c r="G146" i="6"/>
  <c r="H146" i="6"/>
  <c r="AL146" i="6"/>
  <c r="AK146" i="6" s="1"/>
  <c r="AJ146" i="6"/>
  <c r="G162" i="6"/>
  <c r="H162" i="6"/>
  <c r="AL162" i="6"/>
  <c r="AK162" i="6" s="1"/>
  <c r="AJ162" i="6"/>
  <c r="G14" i="7"/>
  <c r="A14" i="7"/>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K14" i="7"/>
  <c r="H14" i="7"/>
  <c r="AL14" i="7"/>
  <c r="AJ14" i="7"/>
  <c r="AL30" i="7"/>
  <c r="AK30" i="7" s="1"/>
  <c r="AJ30" i="7"/>
  <c r="G30" i="7"/>
  <c r="H30" i="7"/>
  <c r="AL46" i="7"/>
  <c r="AK46" i="7" s="1"/>
  <c r="AJ46" i="7"/>
  <c r="G46" i="7"/>
  <c r="H46" i="7"/>
  <c r="AL62" i="7"/>
  <c r="AK62" i="7" s="1"/>
  <c r="AJ62" i="7"/>
  <c r="G62" i="7"/>
  <c r="H62" i="7"/>
  <c r="AL78" i="7"/>
  <c r="AK78" i="7" s="1"/>
  <c r="AJ78" i="7"/>
  <c r="G78" i="7"/>
  <c r="H78" i="7"/>
  <c r="AL94" i="7"/>
  <c r="AK94" i="7" s="1"/>
  <c r="AJ94" i="7"/>
  <c r="G94" i="7"/>
  <c r="H94" i="7"/>
  <c r="AL110" i="7"/>
  <c r="AK110" i="7" s="1"/>
  <c r="AJ110" i="7"/>
  <c r="G110" i="7"/>
  <c r="H110" i="7"/>
  <c r="AL126" i="7"/>
  <c r="AK126" i="7" s="1"/>
  <c r="AJ126" i="7"/>
  <c r="G126" i="7"/>
  <c r="H126" i="7"/>
  <c r="AL142" i="7"/>
  <c r="AK142" i="7" s="1"/>
  <c r="AJ142" i="7"/>
  <c r="G142" i="7"/>
  <c r="H142" i="7"/>
  <c r="AL158" i="7"/>
  <c r="AK158" i="7" s="1"/>
  <c r="AJ158" i="7"/>
  <c r="G158" i="7"/>
  <c r="H158" i="7"/>
  <c r="AL26" i="8"/>
  <c r="AK26" i="8" s="1"/>
  <c r="AJ26" i="8"/>
  <c r="G26" i="8"/>
  <c r="H26" i="8"/>
  <c r="AL42" i="8"/>
  <c r="AK42" i="8" s="1"/>
  <c r="AJ42" i="8"/>
  <c r="G42" i="8"/>
  <c r="H42" i="8"/>
  <c r="AL58" i="8"/>
  <c r="AK58" i="8" s="1"/>
  <c r="AJ58" i="8"/>
  <c r="G58" i="8"/>
  <c r="H58" i="8"/>
  <c r="AL74" i="8"/>
  <c r="AK74" i="8" s="1"/>
  <c r="AJ74" i="8"/>
  <c r="G74" i="8"/>
  <c r="H74" i="8"/>
  <c r="E96" i="9"/>
  <c r="F96" i="9"/>
  <c r="H22" i="10"/>
  <c r="AL22" i="10"/>
  <c r="AK22" i="10" s="1"/>
  <c r="AJ22" i="10"/>
  <c r="G22" i="10"/>
  <c r="H118" i="10"/>
  <c r="AJ118" i="10"/>
  <c r="AL118" i="10"/>
  <c r="AK118" i="10" s="1"/>
  <c r="G118" i="10"/>
  <c r="AL162" i="11"/>
  <c r="AK162" i="11" s="1"/>
  <c r="G162" i="11"/>
  <c r="H162" i="11"/>
  <c r="AJ162" i="11"/>
  <c r="H92" i="13"/>
  <c r="AL92" i="13"/>
  <c r="AK92" i="13" s="1"/>
  <c r="AJ92" i="13"/>
  <c r="G92" i="13"/>
  <c r="G138" i="14"/>
  <c r="H138" i="14"/>
  <c r="AL138" i="14"/>
  <c r="AK138" i="14" s="1"/>
  <c r="AJ138" i="14"/>
  <c r="AL85" i="11"/>
  <c r="AK85" i="11" s="1"/>
  <c r="AJ85" i="11"/>
  <c r="G85" i="11"/>
  <c r="H85" i="11"/>
  <c r="AJ152" i="3"/>
  <c r="G152" i="3"/>
  <c r="H152" i="3"/>
  <c r="AL152" i="3"/>
  <c r="AK152" i="3" s="1"/>
  <c r="AJ168" i="3"/>
  <c r="G168" i="3"/>
  <c r="H168" i="3"/>
  <c r="AL168" i="3"/>
  <c r="AK168" i="3" s="1"/>
  <c r="AL20" i="4"/>
  <c r="AK20" i="4" s="1"/>
  <c r="AJ20" i="4"/>
  <c r="G20" i="4"/>
  <c r="H20" i="4"/>
  <c r="AL36" i="4"/>
  <c r="AK36" i="4" s="1"/>
  <c r="AJ36" i="4"/>
  <c r="G36" i="4"/>
  <c r="H36" i="4"/>
  <c r="AL52" i="4"/>
  <c r="AK52" i="4" s="1"/>
  <c r="AJ52" i="4"/>
  <c r="G52" i="4"/>
  <c r="H52" i="4"/>
  <c r="AL68" i="4"/>
  <c r="AK68" i="4" s="1"/>
  <c r="AJ68" i="4"/>
  <c r="G68" i="4"/>
  <c r="H68" i="4"/>
  <c r="AL84" i="4"/>
  <c r="AK84" i="4" s="1"/>
  <c r="AJ84" i="4"/>
  <c r="G84" i="4"/>
  <c r="H84" i="4"/>
  <c r="AL100" i="4"/>
  <c r="AK100" i="4" s="1"/>
  <c r="AJ100" i="4"/>
  <c r="G100" i="4"/>
  <c r="H100" i="4"/>
  <c r="AL116" i="4"/>
  <c r="AK116" i="4" s="1"/>
  <c r="AJ116" i="4"/>
  <c r="G116" i="4"/>
  <c r="H116" i="4"/>
  <c r="AL132" i="4"/>
  <c r="AK132" i="4" s="1"/>
  <c r="AJ132" i="4"/>
  <c r="G132" i="4"/>
  <c r="H132" i="4"/>
  <c r="AL148" i="4"/>
  <c r="AK148" i="4" s="1"/>
  <c r="AJ148" i="4"/>
  <c r="G148" i="4"/>
  <c r="H148" i="4"/>
  <c r="AL164" i="4"/>
  <c r="AK164" i="4" s="1"/>
  <c r="AJ164" i="4"/>
  <c r="G164" i="4"/>
  <c r="H164" i="4"/>
  <c r="G16" i="5"/>
  <c r="H16" i="5"/>
  <c r="AL16" i="5"/>
  <c r="AK16" i="5" s="1"/>
  <c r="AJ16" i="5"/>
  <c r="G32" i="5"/>
  <c r="H32" i="5"/>
  <c r="AL32" i="5"/>
  <c r="AK32" i="5" s="1"/>
  <c r="AJ32" i="5"/>
  <c r="G48" i="5"/>
  <c r="H48" i="5"/>
  <c r="AL48" i="5"/>
  <c r="AK48" i="5" s="1"/>
  <c r="AJ48" i="5"/>
  <c r="G64" i="5"/>
  <c r="H64" i="5"/>
  <c r="AL64" i="5"/>
  <c r="AK64" i="5" s="1"/>
  <c r="AJ64" i="5"/>
  <c r="G80" i="5"/>
  <c r="H80" i="5"/>
  <c r="AL80" i="5"/>
  <c r="AK80" i="5" s="1"/>
  <c r="AJ80" i="5"/>
  <c r="G96" i="5"/>
  <c r="H96" i="5"/>
  <c r="AL96" i="5"/>
  <c r="AK96" i="5" s="1"/>
  <c r="AJ96" i="5"/>
  <c r="G112" i="5"/>
  <c r="H112" i="5"/>
  <c r="AL112" i="5"/>
  <c r="AK112" i="5" s="1"/>
  <c r="AJ112" i="5"/>
  <c r="G128" i="5"/>
  <c r="H128" i="5"/>
  <c r="AL128" i="5"/>
  <c r="AK128" i="5" s="1"/>
  <c r="AJ128" i="5"/>
  <c r="G144" i="5"/>
  <c r="H144" i="5"/>
  <c r="AL144" i="5"/>
  <c r="AK144" i="5" s="1"/>
  <c r="AJ144" i="5"/>
  <c r="G160" i="5"/>
  <c r="H160" i="5"/>
  <c r="AL160" i="5"/>
  <c r="AK160" i="5" s="1"/>
  <c r="AJ160" i="5"/>
  <c r="AL28" i="6"/>
  <c r="AK28" i="6" s="1"/>
  <c r="AJ28" i="6"/>
  <c r="G28" i="6"/>
  <c r="H28" i="6"/>
  <c r="AL44" i="6"/>
  <c r="AK44" i="6" s="1"/>
  <c r="AJ44" i="6"/>
  <c r="G44" i="6"/>
  <c r="H44" i="6"/>
  <c r="AL60" i="6"/>
  <c r="AK60" i="6" s="1"/>
  <c r="AJ60" i="6"/>
  <c r="G60" i="6"/>
  <c r="H60" i="6"/>
  <c r="AL76" i="6"/>
  <c r="AK76" i="6" s="1"/>
  <c r="AJ76" i="6"/>
  <c r="G76" i="6"/>
  <c r="H76" i="6"/>
  <c r="AL92" i="6"/>
  <c r="AK92" i="6" s="1"/>
  <c r="AJ92" i="6"/>
  <c r="G92" i="6"/>
  <c r="H92" i="6"/>
  <c r="AL108" i="6"/>
  <c r="AK108" i="6" s="1"/>
  <c r="AJ108" i="6"/>
  <c r="G108" i="6"/>
  <c r="H108" i="6"/>
  <c r="AL124" i="6"/>
  <c r="AK124" i="6" s="1"/>
  <c r="AJ124" i="6"/>
  <c r="G124" i="6"/>
  <c r="H124" i="6"/>
  <c r="AL140" i="6"/>
  <c r="AK140" i="6" s="1"/>
  <c r="AJ140" i="6"/>
  <c r="G140" i="6"/>
  <c r="H140" i="6"/>
  <c r="AL156" i="6"/>
  <c r="AK156" i="6" s="1"/>
  <c r="AJ156" i="6"/>
  <c r="G156" i="6"/>
  <c r="H156" i="6"/>
  <c r="AL172" i="6"/>
  <c r="AK172" i="6" s="1"/>
  <c r="AJ172" i="6"/>
  <c r="G172" i="6"/>
  <c r="H172" i="6"/>
  <c r="AL24" i="7"/>
  <c r="AK24" i="7" s="1"/>
  <c r="AJ24" i="7"/>
  <c r="G24" i="7"/>
  <c r="H24" i="7"/>
  <c r="AL40" i="7"/>
  <c r="AK40" i="7" s="1"/>
  <c r="AJ40" i="7"/>
  <c r="G40" i="7"/>
  <c r="H40" i="7"/>
  <c r="AL56" i="7"/>
  <c r="AK56" i="7" s="1"/>
  <c r="AJ56" i="7"/>
  <c r="G56" i="7"/>
  <c r="H56" i="7"/>
  <c r="AL72" i="7"/>
  <c r="AK72" i="7" s="1"/>
  <c r="AJ72" i="7"/>
  <c r="G72" i="7"/>
  <c r="H72" i="7"/>
  <c r="AL88" i="7"/>
  <c r="AK88" i="7" s="1"/>
  <c r="AJ88" i="7"/>
  <c r="G88" i="7"/>
  <c r="H88" i="7"/>
  <c r="AL104" i="7"/>
  <c r="AK104" i="7" s="1"/>
  <c r="AJ104" i="7"/>
  <c r="G104" i="7"/>
  <c r="H104" i="7"/>
  <c r="AL120" i="7"/>
  <c r="AK120" i="7" s="1"/>
  <c r="AJ120" i="7"/>
  <c r="G120" i="7"/>
  <c r="H120" i="7"/>
  <c r="AL136" i="7"/>
  <c r="AK136" i="7" s="1"/>
  <c r="AJ136" i="7"/>
  <c r="G136" i="7"/>
  <c r="H136" i="7"/>
  <c r="AL152" i="7"/>
  <c r="AK152" i="7" s="1"/>
  <c r="AJ152" i="7"/>
  <c r="G152" i="7"/>
  <c r="H152" i="7"/>
  <c r="AL168" i="7"/>
  <c r="AK168" i="7" s="1"/>
  <c r="AJ168" i="7"/>
  <c r="G168" i="7"/>
  <c r="H168" i="7"/>
  <c r="G20" i="8"/>
  <c r="H20" i="8"/>
  <c r="AL20" i="8"/>
  <c r="AK20" i="8" s="1"/>
  <c r="AJ20" i="8"/>
  <c r="G36" i="8"/>
  <c r="H36" i="8"/>
  <c r="AL36" i="8"/>
  <c r="AK36" i="8" s="1"/>
  <c r="AJ36" i="8"/>
  <c r="G52" i="8"/>
  <c r="H52" i="8"/>
  <c r="AL52" i="8"/>
  <c r="AK52" i="8" s="1"/>
  <c r="AJ52" i="8"/>
  <c r="AL154" i="8"/>
  <c r="AK154" i="8" s="1"/>
  <c r="AJ154" i="8"/>
  <c r="G154" i="8"/>
  <c r="H154" i="8"/>
  <c r="E16" i="9"/>
  <c r="F16" i="9"/>
  <c r="E144" i="9"/>
  <c r="F144" i="9"/>
  <c r="AL66" i="11"/>
  <c r="AK66" i="11" s="1"/>
  <c r="G66" i="11"/>
  <c r="H66" i="11"/>
  <c r="AJ66" i="11"/>
  <c r="AL128" i="12"/>
  <c r="AK128" i="12" s="1"/>
  <c r="AJ128" i="12"/>
  <c r="G128" i="12"/>
  <c r="H128" i="12"/>
  <c r="H44" i="13"/>
  <c r="AL44" i="13"/>
  <c r="AK44" i="13" s="1"/>
  <c r="AJ44" i="13"/>
  <c r="G44" i="13"/>
  <c r="H172" i="13"/>
  <c r="AL172" i="13"/>
  <c r="AK172" i="13" s="1"/>
  <c r="AJ172" i="13"/>
  <c r="G172" i="13"/>
  <c r="AL162" i="3"/>
  <c r="AK162" i="3" s="1"/>
  <c r="AJ162" i="3"/>
  <c r="G162" i="3"/>
  <c r="H162" i="3"/>
  <c r="AJ14" i="4"/>
  <c r="G14" i="4"/>
  <c r="A14" i="4"/>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H14" i="4"/>
  <c r="AL14" i="4"/>
  <c r="AK14" i="4" s="1"/>
  <c r="AL30" i="4"/>
  <c r="AK30" i="4" s="1"/>
  <c r="AJ30" i="4"/>
  <c r="G30" i="4"/>
  <c r="H30" i="4"/>
  <c r="AL46" i="4"/>
  <c r="AK46" i="4" s="1"/>
  <c r="AJ46" i="4"/>
  <c r="G46" i="4"/>
  <c r="H46" i="4"/>
  <c r="AL62" i="4"/>
  <c r="AK62" i="4" s="1"/>
  <c r="AJ62" i="4"/>
  <c r="G62" i="4"/>
  <c r="H62" i="4"/>
  <c r="AL78" i="4"/>
  <c r="AK78" i="4" s="1"/>
  <c r="AJ78" i="4"/>
  <c r="G78" i="4"/>
  <c r="H78" i="4"/>
  <c r="AL94" i="4"/>
  <c r="AK94" i="4" s="1"/>
  <c r="AJ94" i="4"/>
  <c r="G94" i="4"/>
  <c r="H94" i="4"/>
  <c r="AL110" i="4"/>
  <c r="AK110" i="4" s="1"/>
  <c r="AJ110" i="4"/>
  <c r="G110" i="4"/>
  <c r="H110" i="4"/>
  <c r="AL126" i="4"/>
  <c r="AK126" i="4" s="1"/>
  <c r="AJ126" i="4"/>
  <c r="G126" i="4"/>
  <c r="H126" i="4"/>
  <c r="AL142" i="4"/>
  <c r="AK142" i="4" s="1"/>
  <c r="AJ142" i="4"/>
  <c r="G142" i="4"/>
  <c r="H142" i="4"/>
  <c r="AL158" i="4"/>
  <c r="AK158" i="4" s="1"/>
  <c r="AJ158" i="4"/>
  <c r="G158" i="4"/>
  <c r="H158" i="4"/>
  <c r="AL26" i="5"/>
  <c r="AK26" i="5" s="1"/>
  <c r="AJ26" i="5"/>
  <c r="G26" i="5"/>
  <c r="H26" i="5"/>
  <c r="AL42" i="5"/>
  <c r="AK42" i="5" s="1"/>
  <c r="AJ42" i="5"/>
  <c r="G42" i="5"/>
  <c r="H42" i="5"/>
  <c r="AL58" i="5"/>
  <c r="AK58" i="5" s="1"/>
  <c r="AJ58" i="5"/>
  <c r="G58" i="5"/>
  <c r="H58" i="5"/>
  <c r="AL74" i="5"/>
  <c r="AK74" i="5" s="1"/>
  <c r="AJ74" i="5"/>
  <c r="G74" i="5"/>
  <c r="H74" i="5"/>
  <c r="AL90" i="5"/>
  <c r="AK90" i="5" s="1"/>
  <c r="AJ90" i="5"/>
  <c r="G90" i="5"/>
  <c r="H90" i="5"/>
  <c r="AL106" i="5"/>
  <c r="AK106" i="5" s="1"/>
  <c r="AJ106" i="5"/>
  <c r="G106" i="5"/>
  <c r="H106" i="5"/>
  <c r="AL122" i="5"/>
  <c r="AK122" i="5" s="1"/>
  <c r="AJ122" i="5"/>
  <c r="G122" i="5"/>
  <c r="H122" i="5"/>
  <c r="AL138" i="5"/>
  <c r="AK138" i="5" s="1"/>
  <c r="AJ138" i="5"/>
  <c r="G138" i="5"/>
  <c r="H138" i="5"/>
  <c r="AL154" i="5"/>
  <c r="AK154" i="5" s="1"/>
  <c r="AJ154" i="5"/>
  <c r="G154" i="5"/>
  <c r="H154" i="5"/>
  <c r="AL170" i="5"/>
  <c r="AK170" i="5" s="1"/>
  <c r="AJ170" i="5"/>
  <c r="G170" i="5"/>
  <c r="H170" i="5"/>
  <c r="AL22" i="6"/>
  <c r="AK22" i="6" s="1"/>
  <c r="AJ22" i="6"/>
  <c r="G22" i="6"/>
  <c r="H22" i="6"/>
  <c r="AL38" i="6"/>
  <c r="AK38" i="6" s="1"/>
  <c r="AJ38" i="6"/>
  <c r="G38" i="6"/>
  <c r="H38" i="6"/>
  <c r="AL54" i="6"/>
  <c r="AK54" i="6" s="1"/>
  <c r="AJ54" i="6"/>
  <c r="G54" i="6"/>
  <c r="H54" i="6"/>
  <c r="AL70" i="6"/>
  <c r="AK70" i="6" s="1"/>
  <c r="AJ70" i="6"/>
  <c r="G70" i="6"/>
  <c r="H70" i="6"/>
  <c r="AL86" i="6"/>
  <c r="AK86" i="6" s="1"/>
  <c r="AJ86" i="6"/>
  <c r="G86" i="6"/>
  <c r="H86" i="6"/>
  <c r="AL102" i="6"/>
  <c r="AK102" i="6" s="1"/>
  <c r="AJ102" i="6"/>
  <c r="G102" i="6"/>
  <c r="H102" i="6"/>
  <c r="AL118" i="6"/>
  <c r="AK118" i="6" s="1"/>
  <c r="AJ118" i="6"/>
  <c r="G118" i="6"/>
  <c r="H118" i="6"/>
  <c r="AL134" i="6"/>
  <c r="AK134" i="6" s="1"/>
  <c r="AJ134" i="6"/>
  <c r="G134" i="6"/>
  <c r="H134" i="6"/>
  <c r="G150" i="6"/>
  <c r="H150" i="6"/>
  <c r="AL150" i="6"/>
  <c r="AK150" i="6" s="1"/>
  <c r="AJ150" i="6"/>
  <c r="G166" i="6"/>
  <c r="H166" i="6"/>
  <c r="AL166" i="6"/>
  <c r="AK166" i="6" s="1"/>
  <c r="AJ166" i="6"/>
  <c r="AL18" i="7"/>
  <c r="AK18" i="7" s="1"/>
  <c r="AJ18" i="7"/>
  <c r="G18" i="7"/>
  <c r="H18" i="7"/>
  <c r="AL34" i="7"/>
  <c r="AK34" i="7" s="1"/>
  <c r="AJ34" i="7"/>
  <c r="G34" i="7"/>
  <c r="H34" i="7"/>
  <c r="AL50" i="7"/>
  <c r="AK50" i="7" s="1"/>
  <c r="AJ50" i="7"/>
  <c r="G50" i="7"/>
  <c r="H50" i="7"/>
  <c r="AL66" i="7"/>
  <c r="AK66" i="7" s="1"/>
  <c r="AJ66" i="7"/>
  <c r="G66" i="7"/>
  <c r="H66" i="7"/>
  <c r="AL82" i="7"/>
  <c r="AK82" i="7" s="1"/>
  <c r="AJ82" i="7"/>
  <c r="G82" i="7"/>
  <c r="H82" i="7"/>
  <c r="AL98" i="7"/>
  <c r="AK98" i="7" s="1"/>
  <c r="AJ98" i="7"/>
  <c r="G98" i="7"/>
  <c r="H98" i="7"/>
  <c r="AL114" i="7"/>
  <c r="AK114" i="7" s="1"/>
  <c r="AJ114" i="7"/>
  <c r="G114" i="7"/>
  <c r="H114" i="7"/>
  <c r="AL130" i="7"/>
  <c r="AK130" i="7" s="1"/>
  <c r="AJ130" i="7"/>
  <c r="G130" i="7"/>
  <c r="H130" i="7"/>
  <c r="AL146" i="7"/>
  <c r="AK146" i="7" s="1"/>
  <c r="AJ146" i="7"/>
  <c r="G146" i="7"/>
  <c r="H146" i="7"/>
  <c r="AL162" i="7"/>
  <c r="AK162" i="7" s="1"/>
  <c r="AJ162" i="7"/>
  <c r="G162" i="7"/>
  <c r="H162" i="7"/>
  <c r="AL14" i="8"/>
  <c r="AJ14" i="8"/>
  <c r="G14" i="8"/>
  <c r="A14" i="8"/>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K14" i="8"/>
  <c r="H14" i="8"/>
  <c r="AL30" i="8"/>
  <c r="AK30" i="8" s="1"/>
  <c r="AJ30" i="8"/>
  <c r="G30" i="8"/>
  <c r="H30" i="8"/>
  <c r="AL46" i="8"/>
  <c r="AK46" i="8" s="1"/>
  <c r="AJ46" i="8"/>
  <c r="G46" i="8"/>
  <c r="H46" i="8"/>
  <c r="AL62" i="8"/>
  <c r="AK62" i="8" s="1"/>
  <c r="AJ62" i="8"/>
  <c r="G62" i="8"/>
  <c r="H62" i="8"/>
  <c r="AL106" i="8"/>
  <c r="AK106" i="8" s="1"/>
  <c r="AJ106" i="8"/>
  <c r="G106" i="8"/>
  <c r="H106" i="8"/>
  <c r="E64" i="9"/>
  <c r="F64" i="9"/>
  <c r="H54" i="10"/>
  <c r="AL54" i="10"/>
  <c r="AK54" i="10" s="1"/>
  <c r="AJ54" i="10"/>
  <c r="G54" i="10"/>
  <c r="H14" i="12"/>
  <c r="AJ14" i="12"/>
  <c r="A14" i="12"/>
  <c r="AL14" i="12"/>
  <c r="G14" i="12"/>
  <c r="H124" i="13"/>
  <c r="AL124" i="13"/>
  <c r="AK124" i="13" s="1"/>
  <c r="AJ124" i="13"/>
  <c r="G124" i="13"/>
  <c r="AJ156" i="3"/>
  <c r="G156" i="3"/>
  <c r="H156" i="3"/>
  <c r="AL156" i="3"/>
  <c r="AK156" i="3" s="1"/>
  <c r="AL172" i="3"/>
  <c r="AK172" i="3" s="1"/>
  <c r="AJ172" i="3"/>
  <c r="AL24" i="4"/>
  <c r="AK24" i="4" s="1"/>
  <c r="AJ24" i="4"/>
  <c r="G24" i="4"/>
  <c r="H24" i="4"/>
  <c r="AL40" i="4"/>
  <c r="AK40" i="4" s="1"/>
  <c r="AJ40" i="4"/>
  <c r="G40" i="4"/>
  <c r="H40" i="4"/>
  <c r="AL56" i="4"/>
  <c r="AK56" i="4" s="1"/>
  <c r="AJ56" i="4"/>
  <c r="G56" i="4"/>
  <c r="H56" i="4"/>
  <c r="AL72" i="4"/>
  <c r="AK72" i="4" s="1"/>
  <c r="AJ72" i="4"/>
  <c r="G72" i="4"/>
  <c r="H72" i="4"/>
  <c r="AL88" i="4"/>
  <c r="AK88" i="4" s="1"/>
  <c r="AJ88" i="4"/>
  <c r="G88" i="4"/>
  <c r="H88" i="4"/>
  <c r="AL104" i="4"/>
  <c r="AK104" i="4" s="1"/>
  <c r="AJ104" i="4"/>
  <c r="G104" i="4"/>
  <c r="H104" i="4"/>
  <c r="AL120" i="4"/>
  <c r="AK120" i="4" s="1"/>
  <c r="AJ120" i="4"/>
  <c r="G120" i="4"/>
  <c r="H120" i="4"/>
  <c r="AL136" i="4"/>
  <c r="AK136" i="4" s="1"/>
  <c r="AJ136" i="4"/>
  <c r="G136" i="4"/>
  <c r="H136" i="4"/>
  <c r="AL152" i="4"/>
  <c r="AK152" i="4" s="1"/>
  <c r="AJ152" i="4"/>
  <c r="G152" i="4"/>
  <c r="H152" i="4"/>
  <c r="AL168" i="4"/>
  <c r="AK168" i="4" s="1"/>
  <c r="AJ168" i="4"/>
  <c r="G168" i="4"/>
  <c r="H168" i="4"/>
  <c r="G20" i="5"/>
  <c r="H20" i="5"/>
  <c r="AL20" i="5"/>
  <c r="AK20" i="5" s="1"/>
  <c r="AJ20" i="5"/>
  <c r="G36" i="5"/>
  <c r="H36" i="5"/>
  <c r="AL36" i="5"/>
  <c r="AK36" i="5" s="1"/>
  <c r="AJ36" i="5"/>
  <c r="G52" i="5"/>
  <c r="H52" i="5"/>
  <c r="AL52" i="5"/>
  <c r="AK52" i="5" s="1"/>
  <c r="AJ52" i="5"/>
  <c r="G68" i="5"/>
  <c r="H68" i="5"/>
  <c r="AL68" i="5"/>
  <c r="AK68" i="5" s="1"/>
  <c r="AJ68" i="5"/>
  <c r="G84" i="5"/>
  <c r="H84" i="5"/>
  <c r="AL84" i="5"/>
  <c r="AK84" i="5" s="1"/>
  <c r="AJ84" i="5"/>
  <c r="G100" i="5"/>
  <c r="H100" i="5"/>
  <c r="AL100" i="5"/>
  <c r="AK100" i="5" s="1"/>
  <c r="AJ100" i="5"/>
  <c r="G116" i="5"/>
  <c r="H116" i="5"/>
  <c r="AL116" i="5"/>
  <c r="AK116" i="5" s="1"/>
  <c r="AJ116" i="5"/>
  <c r="G132" i="5"/>
  <c r="H132" i="5"/>
  <c r="AL132" i="5"/>
  <c r="AK132" i="5" s="1"/>
  <c r="AJ132" i="5"/>
  <c r="G148" i="5"/>
  <c r="H148" i="5"/>
  <c r="AL148" i="5"/>
  <c r="AK148" i="5" s="1"/>
  <c r="AJ148" i="5"/>
  <c r="G164" i="5"/>
  <c r="H164" i="5"/>
  <c r="AL164" i="5"/>
  <c r="AK164" i="5" s="1"/>
  <c r="AJ164" i="5"/>
  <c r="AL16" i="6"/>
  <c r="AK16" i="6" s="1"/>
  <c r="AJ16" i="6"/>
  <c r="G16" i="6"/>
  <c r="H16" i="6"/>
  <c r="AL32" i="6"/>
  <c r="AK32" i="6" s="1"/>
  <c r="AJ32" i="6"/>
  <c r="G32" i="6"/>
  <c r="H32" i="6"/>
  <c r="AL48" i="6"/>
  <c r="AK48" i="6" s="1"/>
  <c r="AJ48" i="6"/>
  <c r="G48" i="6"/>
  <c r="H48" i="6"/>
  <c r="AL64" i="6"/>
  <c r="AK64" i="6" s="1"/>
  <c r="AJ64" i="6"/>
  <c r="G64" i="6"/>
  <c r="H64" i="6"/>
  <c r="AL80" i="6"/>
  <c r="AK80" i="6" s="1"/>
  <c r="AJ80" i="6"/>
  <c r="G80" i="6"/>
  <c r="H80" i="6"/>
  <c r="AL96" i="6"/>
  <c r="AK96" i="6" s="1"/>
  <c r="AJ96" i="6"/>
  <c r="G96" i="6"/>
  <c r="H96" i="6"/>
  <c r="AL112" i="6"/>
  <c r="AK112" i="6" s="1"/>
  <c r="AJ112" i="6"/>
  <c r="G112" i="6"/>
  <c r="H112" i="6"/>
  <c r="AL128" i="6"/>
  <c r="AK128" i="6" s="1"/>
  <c r="AJ128" i="6"/>
  <c r="G128" i="6"/>
  <c r="H128" i="6"/>
  <c r="AL144" i="6"/>
  <c r="AK144" i="6" s="1"/>
  <c r="AJ144" i="6"/>
  <c r="G144" i="6"/>
  <c r="H144" i="6"/>
  <c r="AL160" i="6"/>
  <c r="AK160" i="6" s="1"/>
  <c r="AJ160" i="6"/>
  <c r="G160" i="6"/>
  <c r="H160" i="6"/>
  <c r="AL28" i="7"/>
  <c r="AK28" i="7" s="1"/>
  <c r="AJ28" i="7"/>
  <c r="G28" i="7"/>
  <c r="H28" i="7"/>
  <c r="AL44" i="7"/>
  <c r="AK44" i="7" s="1"/>
  <c r="AJ44" i="7"/>
  <c r="G44" i="7"/>
  <c r="H44" i="7"/>
  <c r="AL60" i="7"/>
  <c r="AK60" i="7" s="1"/>
  <c r="AJ60" i="7"/>
  <c r="G60" i="7"/>
  <c r="H60" i="7"/>
  <c r="AL76" i="7"/>
  <c r="AK76" i="7" s="1"/>
  <c r="AJ76" i="7"/>
  <c r="G76" i="7"/>
  <c r="H76" i="7"/>
  <c r="AL92" i="7"/>
  <c r="AK92" i="7" s="1"/>
  <c r="AJ92" i="7"/>
  <c r="G92" i="7"/>
  <c r="H92" i="7"/>
  <c r="AL108" i="7"/>
  <c r="AK108" i="7" s="1"/>
  <c r="AJ108" i="7"/>
  <c r="G108" i="7"/>
  <c r="H108" i="7"/>
  <c r="AL124" i="7"/>
  <c r="AK124" i="7" s="1"/>
  <c r="AJ124" i="7"/>
  <c r="G124" i="7"/>
  <c r="H124" i="7"/>
  <c r="AL140" i="7"/>
  <c r="AK140" i="7" s="1"/>
  <c r="AJ140" i="7"/>
  <c r="G140" i="7"/>
  <c r="H140" i="7"/>
  <c r="AL156" i="7"/>
  <c r="AK156" i="7" s="1"/>
  <c r="AJ156" i="7"/>
  <c r="G156" i="7"/>
  <c r="H156" i="7"/>
  <c r="AL172" i="7"/>
  <c r="AK172" i="7" s="1"/>
  <c r="AJ172" i="7"/>
  <c r="G172" i="7"/>
  <c r="H172" i="7"/>
  <c r="G24" i="8"/>
  <c r="H24" i="8"/>
  <c r="AL24" i="8"/>
  <c r="AK24" i="8" s="1"/>
  <c r="AJ24" i="8"/>
  <c r="G40" i="8"/>
  <c r="H40" i="8"/>
  <c r="AL40" i="8"/>
  <c r="AK40" i="8" s="1"/>
  <c r="AJ40" i="8"/>
  <c r="G56" i="8"/>
  <c r="H56" i="8"/>
  <c r="AL56" i="8"/>
  <c r="AK56" i="8" s="1"/>
  <c r="AJ56" i="8"/>
  <c r="E112" i="9"/>
  <c r="F112" i="9"/>
  <c r="H86" i="10"/>
  <c r="AJ86" i="10"/>
  <c r="AL86" i="10"/>
  <c r="AK86" i="10" s="1"/>
  <c r="G86" i="10"/>
  <c r="AL130" i="11"/>
  <c r="AK130" i="11" s="1"/>
  <c r="G130" i="11"/>
  <c r="H130" i="11"/>
  <c r="AJ130" i="11"/>
  <c r="AL160" i="12"/>
  <c r="AK160" i="12" s="1"/>
  <c r="AJ160" i="12"/>
  <c r="G160" i="12"/>
  <c r="H160" i="12"/>
  <c r="H76" i="13"/>
  <c r="AL76" i="13"/>
  <c r="AK76" i="13" s="1"/>
  <c r="AJ76" i="13"/>
  <c r="G76" i="13"/>
  <c r="AJ54" i="15"/>
  <c r="G54" i="15"/>
  <c r="H54" i="15"/>
  <c r="AL54" i="15"/>
  <c r="AK54" i="15" s="1"/>
  <c r="AL98" i="16"/>
  <c r="AK98" i="16" s="1"/>
  <c r="AJ98" i="16"/>
  <c r="G98" i="16"/>
  <c r="H98" i="16"/>
  <c r="G68" i="8"/>
  <c r="H68" i="8"/>
  <c r="AL68" i="8"/>
  <c r="AK68" i="8" s="1"/>
  <c r="AJ68" i="8"/>
  <c r="G84" i="8"/>
  <c r="H84" i="8"/>
  <c r="AL84" i="8"/>
  <c r="AK84" i="8" s="1"/>
  <c r="AJ84" i="8"/>
  <c r="G100" i="8"/>
  <c r="H100" i="8"/>
  <c r="AL100" i="8"/>
  <c r="AK100" i="8" s="1"/>
  <c r="AJ100" i="8"/>
  <c r="G116" i="8"/>
  <c r="H116" i="8"/>
  <c r="AL116" i="8"/>
  <c r="AK116" i="8" s="1"/>
  <c r="AJ116" i="8"/>
  <c r="G132" i="8"/>
  <c r="H132" i="8"/>
  <c r="AL132" i="8"/>
  <c r="AK132" i="8" s="1"/>
  <c r="AJ132" i="8"/>
  <c r="G148" i="8"/>
  <c r="H148" i="8"/>
  <c r="AL148" i="8"/>
  <c r="AK148" i="8" s="1"/>
  <c r="AJ148" i="8"/>
  <c r="G164" i="8"/>
  <c r="H164" i="8"/>
  <c r="AL164" i="8"/>
  <c r="AK164" i="8" s="1"/>
  <c r="AJ164" i="8"/>
  <c r="E6" i="9"/>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F6" i="9"/>
  <c r="E22" i="9"/>
  <c r="F22" i="9"/>
  <c r="E38" i="9"/>
  <c r="F38" i="9"/>
  <c r="E54" i="9"/>
  <c r="F54" i="9"/>
  <c r="E70" i="9"/>
  <c r="F70" i="9"/>
  <c r="E86" i="9"/>
  <c r="F86" i="9"/>
  <c r="E102" i="9"/>
  <c r="F102" i="9"/>
  <c r="E118" i="9"/>
  <c r="F118" i="9"/>
  <c r="E134" i="9"/>
  <c r="F134" i="9"/>
  <c r="E150" i="9"/>
  <c r="F150" i="9"/>
  <c r="AL16" i="10"/>
  <c r="AK16" i="10" s="1"/>
  <c r="AJ16" i="10"/>
  <c r="G16" i="10"/>
  <c r="H16" i="10"/>
  <c r="AL32" i="10"/>
  <c r="AK32" i="10" s="1"/>
  <c r="AJ32" i="10"/>
  <c r="G32" i="10"/>
  <c r="H32" i="10"/>
  <c r="AL48" i="10"/>
  <c r="AK48" i="10" s="1"/>
  <c r="AJ48" i="10"/>
  <c r="G48" i="10"/>
  <c r="H48" i="10"/>
  <c r="AL64" i="10"/>
  <c r="AK64" i="10" s="1"/>
  <c r="AJ64" i="10"/>
  <c r="G64" i="10"/>
  <c r="H64" i="10"/>
  <c r="AL80" i="10"/>
  <c r="AK80" i="10" s="1"/>
  <c r="AJ80" i="10"/>
  <c r="G80" i="10"/>
  <c r="H80" i="10"/>
  <c r="G106" i="10"/>
  <c r="H106" i="10"/>
  <c r="AJ106" i="10"/>
  <c r="AL106" i="10"/>
  <c r="AK106" i="10" s="1"/>
  <c r="G138" i="10"/>
  <c r="H138" i="10"/>
  <c r="AJ138" i="10"/>
  <c r="AL138" i="10"/>
  <c r="AK138" i="10" s="1"/>
  <c r="G170" i="10"/>
  <c r="H170" i="10"/>
  <c r="AJ170" i="10"/>
  <c r="AL170" i="10"/>
  <c r="AK170" i="10" s="1"/>
  <c r="H22" i="11"/>
  <c r="AJ22" i="11"/>
  <c r="AL22" i="11"/>
  <c r="AK22" i="11" s="1"/>
  <c r="G22" i="11"/>
  <c r="H54" i="11"/>
  <c r="AJ54" i="11"/>
  <c r="AL54" i="11"/>
  <c r="AK54" i="11" s="1"/>
  <c r="G54" i="11"/>
  <c r="H86" i="11"/>
  <c r="AJ86" i="11"/>
  <c r="AL86" i="11"/>
  <c r="AK86" i="11" s="1"/>
  <c r="G86" i="11"/>
  <c r="H118" i="11"/>
  <c r="AJ118" i="11"/>
  <c r="AL118" i="11"/>
  <c r="AK118" i="11" s="1"/>
  <c r="G118" i="11"/>
  <c r="H150" i="11"/>
  <c r="AJ150" i="11"/>
  <c r="AL150" i="11"/>
  <c r="AK150" i="11" s="1"/>
  <c r="G150" i="11"/>
  <c r="AJ34" i="12"/>
  <c r="AL34" i="12"/>
  <c r="AK34" i="12" s="1"/>
  <c r="G34" i="12"/>
  <c r="H34" i="12"/>
  <c r="AJ66" i="12"/>
  <c r="AL66" i="12"/>
  <c r="AK66" i="12" s="1"/>
  <c r="G66" i="12"/>
  <c r="H66" i="12"/>
  <c r="H106" i="12"/>
  <c r="AL106" i="12"/>
  <c r="AK106" i="12" s="1"/>
  <c r="AJ106" i="12"/>
  <c r="G106" i="12"/>
  <c r="H122" i="12"/>
  <c r="AL122" i="12"/>
  <c r="AK122" i="12" s="1"/>
  <c r="AJ122" i="12"/>
  <c r="G122" i="12"/>
  <c r="H138" i="12"/>
  <c r="AL138" i="12"/>
  <c r="AK138" i="12" s="1"/>
  <c r="AJ138" i="12"/>
  <c r="G138" i="12"/>
  <c r="H154" i="12"/>
  <c r="AL154" i="12"/>
  <c r="AK154" i="12" s="1"/>
  <c r="AJ154" i="12"/>
  <c r="G154" i="12"/>
  <c r="H170" i="12"/>
  <c r="AL170" i="12"/>
  <c r="AK170" i="12" s="1"/>
  <c r="AJ170" i="12"/>
  <c r="G170" i="12"/>
  <c r="H22" i="13"/>
  <c r="AL22" i="13"/>
  <c r="AK22" i="13" s="1"/>
  <c r="AJ22" i="13"/>
  <c r="G22" i="13"/>
  <c r="H38" i="13"/>
  <c r="AL38" i="13"/>
  <c r="AK38" i="13" s="1"/>
  <c r="AJ38" i="13"/>
  <c r="G38" i="13"/>
  <c r="H54" i="13"/>
  <c r="AL54" i="13"/>
  <c r="AK54" i="13" s="1"/>
  <c r="AJ54" i="13"/>
  <c r="G54" i="13"/>
  <c r="H70" i="13"/>
  <c r="AL70" i="13"/>
  <c r="AK70" i="13" s="1"/>
  <c r="AJ70" i="13"/>
  <c r="G70" i="13"/>
  <c r="H86" i="13"/>
  <c r="AL86" i="13"/>
  <c r="AK86" i="13" s="1"/>
  <c r="AJ86" i="13"/>
  <c r="G86" i="13"/>
  <c r="H102" i="13"/>
  <c r="AL102" i="13"/>
  <c r="AK102" i="13" s="1"/>
  <c r="AJ102" i="13"/>
  <c r="G102" i="13"/>
  <c r="H118" i="13"/>
  <c r="AL118" i="13"/>
  <c r="AK118" i="13" s="1"/>
  <c r="AJ118" i="13"/>
  <c r="G118" i="13"/>
  <c r="H134" i="13"/>
  <c r="AL134" i="13"/>
  <c r="AK134" i="13" s="1"/>
  <c r="AJ134" i="13"/>
  <c r="G134" i="13"/>
  <c r="H150" i="13"/>
  <c r="AL150" i="13"/>
  <c r="AK150" i="13" s="1"/>
  <c r="AJ150" i="13"/>
  <c r="G150" i="13"/>
  <c r="H166" i="13"/>
  <c r="AL166" i="13"/>
  <c r="AK166" i="13" s="1"/>
  <c r="AJ166" i="13"/>
  <c r="G166" i="13"/>
  <c r="G18" i="14"/>
  <c r="H18" i="14"/>
  <c r="AL18" i="14"/>
  <c r="AK18" i="14" s="1"/>
  <c r="AJ18" i="14"/>
  <c r="G34" i="14"/>
  <c r="H34" i="14"/>
  <c r="AL34" i="14"/>
  <c r="AK34" i="14" s="1"/>
  <c r="AJ34" i="14"/>
  <c r="G42" i="14"/>
  <c r="H42" i="14"/>
  <c r="AL42" i="14"/>
  <c r="AK42" i="14" s="1"/>
  <c r="AJ42" i="14"/>
  <c r="G90" i="14"/>
  <c r="H90" i="14"/>
  <c r="AL90" i="14"/>
  <c r="AK90" i="14" s="1"/>
  <c r="AJ90" i="14"/>
  <c r="AJ134" i="15"/>
  <c r="G134" i="15"/>
  <c r="H134" i="15"/>
  <c r="AL134" i="15"/>
  <c r="AK134" i="15" s="1"/>
  <c r="AL50" i="16"/>
  <c r="AK50" i="16" s="1"/>
  <c r="AJ50" i="16"/>
  <c r="G50" i="16"/>
  <c r="H50" i="16"/>
  <c r="G147" i="10"/>
  <c r="H147" i="10"/>
  <c r="AL147" i="10"/>
  <c r="AK147" i="10" s="1"/>
  <c r="AJ147" i="10"/>
  <c r="AL37" i="11"/>
  <c r="AK37" i="11" s="1"/>
  <c r="AJ37" i="11"/>
  <c r="G37" i="11"/>
  <c r="H37" i="11"/>
  <c r="AL78" i="8"/>
  <c r="AK78" i="8" s="1"/>
  <c r="AJ78" i="8"/>
  <c r="G78" i="8"/>
  <c r="H78" i="8"/>
  <c r="AL94" i="8"/>
  <c r="AK94" i="8" s="1"/>
  <c r="AJ94" i="8"/>
  <c r="G94" i="8"/>
  <c r="H94" i="8"/>
  <c r="AL110" i="8"/>
  <c r="AK110" i="8" s="1"/>
  <c r="AJ110" i="8"/>
  <c r="G110" i="8"/>
  <c r="H110" i="8"/>
  <c r="AL126" i="8"/>
  <c r="AK126" i="8" s="1"/>
  <c r="AJ126" i="8"/>
  <c r="G126" i="8"/>
  <c r="H126" i="8"/>
  <c r="AL142" i="8"/>
  <c r="AK142" i="8" s="1"/>
  <c r="AJ142" i="8"/>
  <c r="G142" i="8"/>
  <c r="H142" i="8"/>
  <c r="AL158" i="8"/>
  <c r="AK158" i="8" s="1"/>
  <c r="AJ158" i="8"/>
  <c r="G158" i="8"/>
  <c r="H158" i="8"/>
  <c r="E12" i="9"/>
  <c r="F12" i="9"/>
  <c r="E28" i="9"/>
  <c r="F28" i="9"/>
  <c r="E44" i="9"/>
  <c r="F44" i="9"/>
  <c r="E60" i="9"/>
  <c r="F60" i="9"/>
  <c r="E76" i="9"/>
  <c r="F76" i="9"/>
  <c r="E92" i="9"/>
  <c r="F92" i="9"/>
  <c r="E108" i="9"/>
  <c r="F108" i="9"/>
  <c r="E124" i="9"/>
  <c r="F124" i="9"/>
  <c r="E140" i="9"/>
  <c r="F140" i="9"/>
  <c r="E156" i="9"/>
  <c r="F156" i="9"/>
  <c r="H26" i="10"/>
  <c r="AL26" i="10"/>
  <c r="AK26" i="10" s="1"/>
  <c r="AJ26" i="10"/>
  <c r="G26" i="10"/>
  <c r="H42" i="10"/>
  <c r="AL42" i="10"/>
  <c r="AK42" i="10" s="1"/>
  <c r="AJ42" i="10"/>
  <c r="G42" i="10"/>
  <c r="H58" i="10"/>
  <c r="AL58" i="10"/>
  <c r="AK58" i="10" s="1"/>
  <c r="AJ58" i="10"/>
  <c r="G58" i="10"/>
  <c r="H74" i="10"/>
  <c r="AL74" i="10"/>
  <c r="AK74" i="10" s="1"/>
  <c r="AJ74" i="10"/>
  <c r="G74" i="10"/>
  <c r="H94" i="10"/>
  <c r="AJ94" i="10"/>
  <c r="AL94" i="10"/>
  <c r="AK94" i="10" s="1"/>
  <c r="G94" i="10"/>
  <c r="H126" i="10"/>
  <c r="AJ126" i="10"/>
  <c r="AL126" i="10"/>
  <c r="AK126" i="10" s="1"/>
  <c r="G126" i="10"/>
  <c r="H158" i="10"/>
  <c r="AJ158" i="10"/>
  <c r="AL158" i="10"/>
  <c r="AK158" i="10" s="1"/>
  <c r="G158" i="10"/>
  <c r="AL42" i="11"/>
  <c r="AK42" i="11" s="1"/>
  <c r="G42" i="11"/>
  <c r="H42" i="11"/>
  <c r="AJ42" i="11"/>
  <c r="AL74" i="11"/>
  <c r="AK74" i="11" s="1"/>
  <c r="G74" i="11"/>
  <c r="H74" i="11"/>
  <c r="AJ74" i="11"/>
  <c r="AL106" i="11"/>
  <c r="AK106" i="11" s="1"/>
  <c r="G106" i="11"/>
  <c r="H106" i="11"/>
  <c r="AJ106" i="11"/>
  <c r="AL138" i="11"/>
  <c r="AK138" i="11" s="1"/>
  <c r="G138" i="11"/>
  <c r="H138" i="11"/>
  <c r="AJ138" i="11"/>
  <c r="AL170" i="11"/>
  <c r="AK170" i="11" s="1"/>
  <c r="G170" i="11"/>
  <c r="H170" i="11"/>
  <c r="AJ170" i="11"/>
  <c r="H22" i="12"/>
  <c r="AJ22" i="12"/>
  <c r="AL22" i="12"/>
  <c r="AK22" i="12" s="1"/>
  <c r="G22" i="12"/>
  <c r="H54" i="12"/>
  <c r="AJ54" i="12"/>
  <c r="AL54" i="12"/>
  <c r="AK54" i="12" s="1"/>
  <c r="G54" i="12"/>
  <c r="H86" i="12"/>
  <c r="AJ86" i="12"/>
  <c r="AL86" i="12"/>
  <c r="AK86" i="12" s="1"/>
  <c r="G86" i="12"/>
  <c r="AL100" i="12"/>
  <c r="AK100" i="12" s="1"/>
  <c r="AJ100" i="12"/>
  <c r="G100" i="12"/>
  <c r="H100" i="12"/>
  <c r="AL116" i="12"/>
  <c r="AK116" i="12" s="1"/>
  <c r="AJ116" i="12"/>
  <c r="G116" i="12"/>
  <c r="H116" i="12"/>
  <c r="AL132" i="12"/>
  <c r="AK132" i="12" s="1"/>
  <c r="AJ132" i="12"/>
  <c r="G132" i="12"/>
  <c r="H132" i="12"/>
  <c r="AL148" i="12"/>
  <c r="AK148" i="12" s="1"/>
  <c r="AJ148" i="12"/>
  <c r="G148" i="12"/>
  <c r="H148" i="12"/>
  <c r="AL164" i="12"/>
  <c r="AK164" i="12" s="1"/>
  <c r="AJ164" i="12"/>
  <c r="G164" i="12"/>
  <c r="H164" i="12"/>
  <c r="H16" i="13"/>
  <c r="AL16" i="13"/>
  <c r="AK16" i="13" s="1"/>
  <c r="AJ16" i="13"/>
  <c r="G16" i="13"/>
  <c r="H32" i="13"/>
  <c r="AL32" i="13"/>
  <c r="AK32" i="13" s="1"/>
  <c r="AJ32" i="13"/>
  <c r="G32" i="13"/>
  <c r="H48" i="13"/>
  <c r="AL48" i="13"/>
  <c r="AK48" i="13" s="1"/>
  <c r="AJ48" i="13"/>
  <c r="G48" i="13"/>
  <c r="H64" i="13"/>
  <c r="AL64" i="13"/>
  <c r="AK64" i="13" s="1"/>
  <c r="AJ64" i="13"/>
  <c r="G64" i="13"/>
  <c r="H80" i="13"/>
  <c r="AL80" i="13"/>
  <c r="AK80" i="13" s="1"/>
  <c r="AJ80" i="13"/>
  <c r="G80" i="13"/>
  <c r="H96" i="13"/>
  <c r="AL96" i="13"/>
  <c r="AK96" i="13" s="1"/>
  <c r="AJ96" i="13"/>
  <c r="G96" i="13"/>
  <c r="H112" i="13"/>
  <c r="AL112" i="13"/>
  <c r="AK112" i="13" s="1"/>
  <c r="AJ112" i="13"/>
  <c r="G112" i="13"/>
  <c r="H128" i="13"/>
  <c r="AL128" i="13"/>
  <c r="AK128" i="13" s="1"/>
  <c r="AJ128" i="13"/>
  <c r="G128" i="13"/>
  <c r="H144" i="13"/>
  <c r="AL144" i="13"/>
  <c r="AK144" i="13" s="1"/>
  <c r="AJ144" i="13"/>
  <c r="G144" i="13"/>
  <c r="H160" i="13"/>
  <c r="AL160" i="13"/>
  <c r="AK160" i="13" s="1"/>
  <c r="AJ160" i="13"/>
  <c r="G160" i="13"/>
  <c r="H28" i="14"/>
  <c r="AL28" i="14"/>
  <c r="AK28" i="14" s="1"/>
  <c r="AJ28" i="14"/>
  <c r="G28" i="14"/>
  <c r="G58" i="14"/>
  <c r="H58" i="14"/>
  <c r="AL58" i="14"/>
  <c r="AK58" i="14" s="1"/>
  <c r="AJ58" i="14"/>
  <c r="G170" i="14"/>
  <c r="H170" i="14"/>
  <c r="AL170" i="14"/>
  <c r="AK170" i="14" s="1"/>
  <c r="AJ170" i="14"/>
  <c r="AJ86" i="15"/>
  <c r="G86" i="15"/>
  <c r="H86" i="15"/>
  <c r="AL86" i="15"/>
  <c r="AK86" i="15" s="1"/>
  <c r="AL130" i="16"/>
  <c r="AK130" i="16" s="1"/>
  <c r="AJ130" i="16"/>
  <c r="G130" i="16"/>
  <c r="H130" i="16"/>
  <c r="G79" i="17"/>
  <c r="AJ79" i="17"/>
  <c r="H79" i="17"/>
  <c r="AL79" i="17"/>
  <c r="AK79" i="17" s="1"/>
  <c r="G99" i="10"/>
  <c r="H99" i="10"/>
  <c r="AL99" i="10"/>
  <c r="AK99" i="10" s="1"/>
  <c r="AJ99" i="10"/>
  <c r="H103" i="15"/>
  <c r="AL103" i="15"/>
  <c r="AK103" i="15" s="1"/>
  <c r="AJ103" i="15"/>
  <c r="G103" i="15"/>
  <c r="G72" i="8"/>
  <c r="H72" i="8"/>
  <c r="AL72" i="8"/>
  <c r="AK72" i="8" s="1"/>
  <c r="AJ72" i="8"/>
  <c r="G88" i="8"/>
  <c r="H88" i="8"/>
  <c r="AL88" i="8"/>
  <c r="AK88" i="8" s="1"/>
  <c r="AJ88" i="8"/>
  <c r="G104" i="8"/>
  <c r="H104" i="8"/>
  <c r="AL104" i="8"/>
  <c r="AK104" i="8" s="1"/>
  <c r="AJ104" i="8"/>
  <c r="G120" i="8"/>
  <c r="H120" i="8"/>
  <c r="AL120" i="8"/>
  <c r="AK120" i="8" s="1"/>
  <c r="AJ120" i="8"/>
  <c r="G136" i="8"/>
  <c r="H136" i="8"/>
  <c r="AL136" i="8"/>
  <c r="AK136" i="8" s="1"/>
  <c r="AJ136" i="8"/>
  <c r="G152" i="8"/>
  <c r="H152" i="8"/>
  <c r="AL152" i="8"/>
  <c r="AK152" i="8" s="1"/>
  <c r="AJ152" i="8"/>
  <c r="G168" i="8"/>
  <c r="H168" i="8"/>
  <c r="AL168" i="8"/>
  <c r="AK168" i="8" s="1"/>
  <c r="AJ168" i="8"/>
  <c r="F18" i="9"/>
  <c r="E18" i="9"/>
  <c r="F34" i="9"/>
  <c r="E34" i="9"/>
  <c r="F50" i="9"/>
  <c r="E50" i="9"/>
  <c r="F66" i="9"/>
  <c r="E66" i="9"/>
  <c r="F82" i="9"/>
  <c r="E82" i="9"/>
  <c r="F98" i="9"/>
  <c r="E98" i="9"/>
  <c r="F114" i="9"/>
  <c r="E114" i="9"/>
  <c r="F130" i="9"/>
  <c r="E130" i="9"/>
  <c r="F146" i="9"/>
  <c r="E146" i="9"/>
  <c r="F162" i="9"/>
  <c r="E162" i="9"/>
  <c r="AL20" i="10"/>
  <c r="AK20" i="10" s="1"/>
  <c r="AJ20" i="10"/>
  <c r="G20" i="10"/>
  <c r="H20" i="10"/>
  <c r="AL36" i="10"/>
  <c r="AK36" i="10" s="1"/>
  <c r="AJ36" i="10"/>
  <c r="G36" i="10"/>
  <c r="H36" i="10"/>
  <c r="AL52" i="10"/>
  <c r="AK52" i="10" s="1"/>
  <c r="AJ52" i="10"/>
  <c r="G52" i="10"/>
  <c r="H52" i="10"/>
  <c r="AL68" i="10"/>
  <c r="AK68" i="10" s="1"/>
  <c r="AJ68" i="10"/>
  <c r="G68" i="10"/>
  <c r="H68" i="10"/>
  <c r="G82" i="10"/>
  <c r="H82" i="10"/>
  <c r="AJ82" i="10"/>
  <c r="AL82" i="10"/>
  <c r="AK82" i="10" s="1"/>
  <c r="G114" i="10"/>
  <c r="H114" i="10"/>
  <c r="AJ114" i="10"/>
  <c r="AL114" i="10"/>
  <c r="AK114" i="10" s="1"/>
  <c r="G146" i="10"/>
  <c r="H146" i="10"/>
  <c r="AJ146" i="10"/>
  <c r="AL146" i="10"/>
  <c r="AK146" i="10" s="1"/>
  <c r="H30" i="11"/>
  <c r="AJ30" i="11"/>
  <c r="AL30" i="11"/>
  <c r="AK30" i="11" s="1"/>
  <c r="G30" i="11"/>
  <c r="H62" i="11"/>
  <c r="AJ62" i="11"/>
  <c r="AL62" i="11"/>
  <c r="AK62" i="11" s="1"/>
  <c r="G62" i="11"/>
  <c r="H94" i="11"/>
  <c r="AJ94" i="11"/>
  <c r="AL94" i="11"/>
  <c r="AK94" i="11" s="1"/>
  <c r="G94" i="11"/>
  <c r="H126" i="11"/>
  <c r="AJ126" i="11"/>
  <c r="AL126" i="11"/>
  <c r="AK126" i="11" s="1"/>
  <c r="G126" i="11"/>
  <c r="H158" i="11"/>
  <c r="AJ158" i="11"/>
  <c r="AL158" i="11"/>
  <c r="AK158" i="11" s="1"/>
  <c r="G158" i="11"/>
  <c r="AJ42" i="12"/>
  <c r="AL42" i="12"/>
  <c r="AK42" i="12" s="1"/>
  <c r="G42" i="12"/>
  <c r="H42" i="12"/>
  <c r="AJ74" i="12"/>
  <c r="AL74" i="12"/>
  <c r="AK74" i="12" s="1"/>
  <c r="G74" i="12"/>
  <c r="H74" i="12"/>
  <c r="H110" i="12"/>
  <c r="AL110" i="12"/>
  <c r="AK110" i="12" s="1"/>
  <c r="AJ110" i="12"/>
  <c r="G110" i="12"/>
  <c r="H126" i="12"/>
  <c r="AL126" i="12"/>
  <c r="AK126" i="12" s="1"/>
  <c r="AJ126" i="12"/>
  <c r="G126" i="12"/>
  <c r="H142" i="12"/>
  <c r="AL142" i="12"/>
  <c r="AK142" i="12" s="1"/>
  <c r="AJ142" i="12"/>
  <c r="G142" i="12"/>
  <c r="H158" i="12"/>
  <c r="AL158" i="12"/>
  <c r="AK158" i="12" s="1"/>
  <c r="AJ158" i="12"/>
  <c r="G158" i="12"/>
  <c r="H26" i="13"/>
  <c r="AL26" i="13"/>
  <c r="AK26" i="13" s="1"/>
  <c r="AJ26" i="13"/>
  <c r="G26" i="13"/>
  <c r="H42" i="13"/>
  <c r="AL42" i="13"/>
  <c r="AK42" i="13" s="1"/>
  <c r="AJ42" i="13"/>
  <c r="G42" i="13"/>
  <c r="H58" i="13"/>
  <c r="AL58" i="13"/>
  <c r="AK58" i="13" s="1"/>
  <c r="AJ58" i="13"/>
  <c r="G58" i="13"/>
  <c r="H74" i="13"/>
  <c r="AL74" i="13"/>
  <c r="AK74" i="13" s="1"/>
  <c r="AJ74" i="13"/>
  <c r="G74" i="13"/>
  <c r="H90" i="13"/>
  <c r="AL90" i="13"/>
  <c r="AK90" i="13" s="1"/>
  <c r="AJ90" i="13"/>
  <c r="G90" i="13"/>
  <c r="H106" i="13"/>
  <c r="AL106" i="13"/>
  <c r="AK106" i="13" s="1"/>
  <c r="AJ106" i="13"/>
  <c r="G106" i="13"/>
  <c r="H122" i="13"/>
  <c r="AL122" i="13"/>
  <c r="AK122" i="13" s="1"/>
  <c r="AJ122" i="13"/>
  <c r="G122" i="13"/>
  <c r="H138" i="13"/>
  <c r="AL138" i="13"/>
  <c r="AK138" i="13" s="1"/>
  <c r="AJ138" i="13"/>
  <c r="G138" i="13"/>
  <c r="H154" i="13"/>
  <c r="AL154" i="13"/>
  <c r="AK154" i="13" s="1"/>
  <c r="AJ154" i="13"/>
  <c r="G154" i="13"/>
  <c r="H170" i="13"/>
  <c r="AL170" i="13"/>
  <c r="AK170" i="13" s="1"/>
  <c r="AJ170" i="13"/>
  <c r="G170" i="13"/>
  <c r="G22" i="14"/>
  <c r="H22" i="14"/>
  <c r="AL22" i="14"/>
  <c r="AK22" i="14" s="1"/>
  <c r="AJ22" i="14"/>
  <c r="G38" i="14"/>
  <c r="H38" i="14"/>
  <c r="AL38" i="14"/>
  <c r="AK38" i="14" s="1"/>
  <c r="AJ38" i="14"/>
  <c r="G50" i="14"/>
  <c r="H50" i="14"/>
  <c r="AL50" i="14"/>
  <c r="AK50" i="14" s="1"/>
  <c r="AJ50" i="14"/>
  <c r="G122" i="14"/>
  <c r="H122" i="14"/>
  <c r="AL122" i="14"/>
  <c r="AK122" i="14" s="1"/>
  <c r="AJ122" i="14"/>
  <c r="AJ38" i="15"/>
  <c r="G38" i="15"/>
  <c r="H38" i="15"/>
  <c r="AL38" i="15"/>
  <c r="AK38" i="15" s="1"/>
  <c r="AJ166" i="15"/>
  <c r="G166" i="15"/>
  <c r="H166" i="15"/>
  <c r="AL166" i="15"/>
  <c r="AK166" i="15" s="1"/>
  <c r="AL82" i="16"/>
  <c r="AK82" i="16" s="1"/>
  <c r="AJ82" i="16"/>
  <c r="G82" i="16"/>
  <c r="H82" i="16"/>
  <c r="AL69" i="11"/>
  <c r="AK69" i="11" s="1"/>
  <c r="AJ69" i="11"/>
  <c r="G69" i="11"/>
  <c r="H69" i="11"/>
  <c r="G159" i="11"/>
  <c r="H159" i="11"/>
  <c r="AL159" i="11"/>
  <c r="AK159" i="11" s="1"/>
  <c r="AJ159" i="11"/>
  <c r="AJ85" i="14"/>
  <c r="G85" i="14"/>
  <c r="H85" i="14"/>
  <c r="AL85" i="14"/>
  <c r="AK85" i="14" s="1"/>
  <c r="AL66" i="8"/>
  <c r="AK66" i="8" s="1"/>
  <c r="AJ66" i="8"/>
  <c r="G66" i="8"/>
  <c r="H66" i="8"/>
  <c r="AL82" i="8"/>
  <c r="AK82" i="8" s="1"/>
  <c r="AJ82" i="8"/>
  <c r="G82" i="8"/>
  <c r="H82" i="8"/>
  <c r="AL98" i="8"/>
  <c r="AK98" i="8" s="1"/>
  <c r="AJ98" i="8"/>
  <c r="G98" i="8"/>
  <c r="H98" i="8"/>
  <c r="AL114" i="8"/>
  <c r="AK114" i="8" s="1"/>
  <c r="AJ114" i="8"/>
  <c r="G114" i="8"/>
  <c r="H114" i="8"/>
  <c r="AL130" i="8"/>
  <c r="AK130" i="8" s="1"/>
  <c r="AJ130" i="8"/>
  <c r="G130" i="8"/>
  <c r="H130" i="8"/>
  <c r="AL146" i="8"/>
  <c r="AK146" i="8" s="1"/>
  <c r="AJ146" i="8"/>
  <c r="G146" i="8"/>
  <c r="H146" i="8"/>
  <c r="AL162" i="8"/>
  <c r="AK162" i="8" s="1"/>
  <c r="AJ162" i="8"/>
  <c r="G162" i="8"/>
  <c r="H162" i="8"/>
  <c r="E8" i="9"/>
  <c r="F8" i="9"/>
  <c r="E24" i="9"/>
  <c r="F24" i="9"/>
  <c r="E40" i="9"/>
  <c r="F40" i="9"/>
  <c r="E56" i="9"/>
  <c r="F56" i="9"/>
  <c r="E72" i="9"/>
  <c r="F72" i="9"/>
  <c r="E88" i="9"/>
  <c r="F88" i="9"/>
  <c r="E104" i="9"/>
  <c r="F104" i="9"/>
  <c r="E120" i="9"/>
  <c r="F120" i="9"/>
  <c r="E136" i="9"/>
  <c r="F136" i="9"/>
  <c r="E152" i="9"/>
  <c r="F152" i="9"/>
  <c r="H14" i="10"/>
  <c r="AL14" i="10"/>
  <c r="AJ14" i="10"/>
  <c r="G14" i="10"/>
  <c r="A14" i="10"/>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K14" i="10"/>
  <c r="H30" i="10"/>
  <c r="AL30" i="10"/>
  <c r="AK30" i="10" s="1"/>
  <c r="AJ30" i="10"/>
  <c r="G30" i="10"/>
  <c r="H46" i="10"/>
  <c r="AL46" i="10"/>
  <c r="AK46" i="10" s="1"/>
  <c r="AJ46" i="10"/>
  <c r="G46" i="10"/>
  <c r="H62" i="10"/>
  <c r="AL62" i="10"/>
  <c r="AK62" i="10" s="1"/>
  <c r="AJ62" i="10"/>
  <c r="G62" i="10"/>
  <c r="H78" i="10"/>
  <c r="AL78" i="10"/>
  <c r="AK78" i="10" s="1"/>
  <c r="AJ78" i="10"/>
  <c r="G78" i="10"/>
  <c r="H102" i="10"/>
  <c r="AJ102" i="10"/>
  <c r="AL102" i="10"/>
  <c r="AK102" i="10" s="1"/>
  <c r="G102" i="10"/>
  <c r="H134" i="10"/>
  <c r="AJ134" i="10"/>
  <c r="AL134" i="10"/>
  <c r="AK134" i="10" s="1"/>
  <c r="G134" i="10"/>
  <c r="H166" i="10"/>
  <c r="AJ166" i="10"/>
  <c r="AL166" i="10"/>
  <c r="AK166" i="10" s="1"/>
  <c r="G166" i="10"/>
  <c r="AL18" i="11"/>
  <c r="AK18" i="11" s="1"/>
  <c r="G18" i="11"/>
  <c r="H18" i="11"/>
  <c r="AJ18" i="11"/>
  <c r="AL50" i="11"/>
  <c r="AK50" i="11" s="1"/>
  <c r="G50" i="11"/>
  <c r="H50" i="11"/>
  <c r="AJ50" i="11"/>
  <c r="AL82" i="11"/>
  <c r="AK82" i="11" s="1"/>
  <c r="G82" i="11"/>
  <c r="H82" i="11"/>
  <c r="AJ82" i="11"/>
  <c r="AL114" i="11"/>
  <c r="AK114" i="11" s="1"/>
  <c r="G114" i="11"/>
  <c r="H114" i="11"/>
  <c r="AJ114" i="11"/>
  <c r="AL146" i="11"/>
  <c r="AK146" i="11" s="1"/>
  <c r="G146" i="11"/>
  <c r="H146" i="11"/>
  <c r="AJ146" i="11"/>
  <c r="H30" i="12"/>
  <c r="AJ30" i="12"/>
  <c r="AL30" i="12"/>
  <c r="AK30" i="12" s="1"/>
  <c r="G30" i="12"/>
  <c r="H62" i="12"/>
  <c r="AJ62" i="12"/>
  <c r="AL62" i="12"/>
  <c r="AK62" i="12" s="1"/>
  <c r="G62" i="12"/>
  <c r="H94" i="12"/>
  <c r="AJ94" i="12"/>
  <c r="AL94" i="12"/>
  <c r="AK94" i="12" s="1"/>
  <c r="G94" i="12"/>
  <c r="AL104" i="12"/>
  <c r="AK104" i="12" s="1"/>
  <c r="AJ104" i="12"/>
  <c r="G104" i="12"/>
  <c r="H104" i="12"/>
  <c r="AL120" i="12"/>
  <c r="AK120" i="12" s="1"/>
  <c r="AJ120" i="12"/>
  <c r="G120" i="12"/>
  <c r="H120" i="12"/>
  <c r="AL136" i="12"/>
  <c r="AK136" i="12" s="1"/>
  <c r="AJ136" i="12"/>
  <c r="G136" i="12"/>
  <c r="H136" i="12"/>
  <c r="AL152" i="12"/>
  <c r="AK152" i="12" s="1"/>
  <c r="AJ152" i="12"/>
  <c r="G152" i="12"/>
  <c r="H152" i="12"/>
  <c r="AL168" i="12"/>
  <c r="AK168" i="12" s="1"/>
  <c r="AJ168" i="12"/>
  <c r="G168" i="12"/>
  <c r="H168" i="12"/>
  <c r="H20" i="13"/>
  <c r="AL20" i="13"/>
  <c r="AK20" i="13" s="1"/>
  <c r="AJ20" i="13"/>
  <c r="G20" i="13"/>
  <c r="H36" i="13"/>
  <c r="AL36" i="13"/>
  <c r="AK36" i="13" s="1"/>
  <c r="AJ36" i="13"/>
  <c r="G36" i="13"/>
  <c r="H52" i="13"/>
  <c r="AL52" i="13"/>
  <c r="AK52" i="13" s="1"/>
  <c r="AJ52" i="13"/>
  <c r="G52" i="13"/>
  <c r="H68" i="13"/>
  <c r="AL68" i="13"/>
  <c r="AK68" i="13" s="1"/>
  <c r="AJ68" i="13"/>
  <c r="G68" i="13"/>
  <c r="H84" i="13"/>
  <c r="AL84" i="13"/>
  <c r="AK84" i="13" s="1"/>
  <c r="AJ84" i="13"/>
  <c r="G84" i="13"/>
  <c r="H100" i="13"/>
  <c r="AL100" i="13"/>
  <c r="AK100" i="13" s="1"/>
  <c r="AJ100" i="13"/>
  <c r="G100" i="13"/>
  <c r="H116" i="13"/>
  <c r="AL116" i="13"/>
  <c r="AK116" i="13" s="1"/>
  <c r="AJ116" i="13"/>
  <c r="G116" i="13"/>
  <c r="H132" i="13"/>
  <c r="AL132" i="13"/>
  <c r="AK132" i="13" s="1"/>
  <c r="AJ132" i="13"/>
  <c r="G132" i="13"/>
  <c r="H148" i="13"/>
  <c r="AL148" i="13"/>
  <c r="AK148" i="13" s="1"/>
  <c r="AJ148" i="13"/>
  <c r="G148" i="13"/>
  <c r="H164" i="13"/>
  <c r="AL164" i="13"/>
  <c r="AK164" i="13" s="1"/>
  <c r="AJ164" i="13"/>
  <c r="G164" i="13"/>
  <c r="H16" i="14"/>
  <c r="AL16" i="14"/>
  <c r="AK16" i="14" s="1"/>
  <c r="AJ16" i="14"/>
  <c r="G16" i="14"/>
  <c r="H32" i="14"/>
  <c r="AL32" i="14"/>
  <c r="AK32" i="14" s="1"/>
  <c r="AJ32" i="14"/>
  <c r="G32" i="14"/>
  <c r="H44" i="14"/>
  <c r="AL44" i="14"/>
  <c r="AK44" i="14" s="1"/>
  <c r="AJ44" i="14"/>
  <c r="G44" i="14"/>
  <c r="G74" i="14"/>
  <c r="H74" i="14"/>
  <c r="AL74" i="14"/>
  <c r="AK74" i="14" s="1"/>
  <c r="AJ74" i="14"/>
  <c r="AJ118" i="15"/>
  <c r="G118" i="15"/>
  <c r="H118" i="15"/>
  <c r="AL118" i="15"/>
  <c r="AK118" i="15" s="1"/>
  <c r="AL34" i="16"/>
  <c r="AK34" i="16" s="1"/>
  <c r="AJ34" i="16"/>
  <c r="G34" i="16"/>
  <c r="H34" i="16"/>
  <c r="AJ162" i="16"/>
  <c r="G162" i="16"/>
  <c r="H162" i="16"/>
  <c r="AL162" i="16"/>
  <c r="AK162" i="16" s="1"/>
  <c r="G143" i="17"/>
  <c r="AJ143" i="17"/>
  <c r="H143" i="17"/>
  <c r="AL143" i="17"/>
  <c r="AK143" i="17" s="1"/>
  <c r="G131" i="10"/>
  <c r="H131" i="10"/>
  <c r="AL131" i="10"/>
  <c r="AK131" i="10" s="1"/>
  <c r="AJ131" i="10"/>
  <c r="AL21" i="11"/>
  <c r="AK21" i="11" s="1"/>
  <c r="AJ21" i="11"/>
  <c r="G21" i="11"/>
  <c r="H21" i="11"/>
  <c r="AL67" i="13"/>
  <c r="AK67" i="13" s="1"/>
  <c r="AJ67" i="13"/>
  <c r="G67" i="13"/>
  <c r="H67" i="13"/>
  <c r="G76" i="8"/>
  <c r="H76" i="8"/>
  <c r="AL76" i="8"/>
  <c r="AK76" i="8" s="1"/>
  <c r="AJ76" i="8"/>
  <c r="G92" i="8"/>
  <c r="H92" i="8"/>
  <c r="AL92" i="8"/>
  <c r="AK92" i="8" s="1"/>
  <c r="AJ92" i="8"/>
  <c r="G108" i="8"/>
  <c r="H108" i="8"/>
  <c r="AL108" i="8"/>
  <c r="AK108" i="8" s="1"/>
  <c r="AJ108" i="8"/>
  <c r="G124" i="8"/>
  <c r="H124" i="8"/>
  <c r="AL124" i="8"/>
  <c r="AK124" i="8" s="1"/>
  <c r="AJ124" i="8"/>
  <c r="G140" i="8"/>
  <c r="H140" i="8"/>
  <c r="AL140" i="8"/>
  <c r="AK140" i="8" s="1"/>
  <c r="AJ140" i="8"/>
  <c r="G156" i="8"/>
  <c r="H156" i="8"/>
  <c r="AL156" i="8"/>
  <c r="AK156" i="8" s="1"/>
  <c r="AJ156" i="8"/>
  <c r="G172" i="8"/>
  <c r="H172" i="8"/>
  <c r="AL172" i="8"/>
  <c r="AK172" i="8" s="1"/>
  <c r="AJ172" i="8"/>
  <c r="E14" i="9"/>
  <c r="F14" i="9"/>
  <c r="E30" i="9"/>
  <c r="F30" i="9"/>
  <c r="E46" i="9"/>
  <c r="F46" i="9"/>
  <c r="E62" i="9"/>
  <c r="F62" i="9"/>
  <c r="E78" i="9"/>
  <c r="F78" i="9"/>
  <c r="E94" i="9"/>
  <c r="F94" i="9"/>
  <c r="E110" i="9"/>
  <c r="F110" i="9"/>
  <c r="E126" i="9"/>
  <c r="F126" i="9"/>
  <c r="E142" i="9"/>
  <c r="F142" i="9"/>
  <c r="E158" i="9"/>
  <c r="F158" i="9"/>
  <c r="AL24" i="10"/>
  <c r="AK24" i="10" s="1"/>
  <c r="AJ24" i="10"/>
  <c r="G24" i="10"/>
  <c r="H24" i="10"/>
  <c r="AL40" i="10"/>
  <c r="AK40" i="10" s="1"/>
  <c r="AJ40" i="10"/>
  <c r="G40" i="10"/>
  <c r="H40" i="10"/>
  <c r="AL56" i="10"/>
  <c r="AK56" i="10" s="1"/>
  <c r="AJ56" i="10"/>
  <c r="G56" i="10"/>
  <c r="H56" i="10"/>
  <c r="AL72" i="10"/>
  <c r="AK72" i="10" s="1"/>
  <c r="AJ72" i="10"/>
  <c r="G72" i="10"/>
  <c r="H72" i="10"/>
  <c r="G90" i="10"/>
  <c r="H90" i="10"/>
  <c r="AJ90" i="10"/>
  <c r="AL90" i="10"/>
  <c r="AK90" i="10" s="1"/>
  <c r="G122" i="10"/>
  <c r="H122" i="10"/>
  <c r="AJ122" i="10"/>
  <c r="AL122" i="10"/>
  <c r="AK122" i="10" s="1"/>
  <c r="G154" i="10"/>
  <c r="H154" i="10"/>
  <c r="AJ154" i="10"/>
  <c r="AL154" i="10"/>
  <c r="AK154" i="10" s="1"/>
  <c r="H38" i="11"/>
  <c r="AJ38" i="11"/>
  <c r="AL38" i="11"/>
  <c r="AK38" i="11" s="1"/>
  <c r="G38" i="11"/>
  <c r="H70" i="11"/>
  <c r="AJ70" i="11"/>
  <c r="AL70" i="11"/>
  <c r="AK70" i="11" s="1"/>
  <c r="G70" i="11"/>
  <c r="H102" i="11"/>
  <c r="AJ102" i="11"/>
  <c r="AL102" i="11"/>
  <c r="AK102" i="11" s="1"/>
  <c r="G102" i="11"/>
  <c r="H134" i="11"/>
  <c r="AJ134" i="11"/>
  <c r="AL134" i="11"/>
  <c r="AK134" i="11" s="1"/>
  <c r="G134" i="11"/>
  <c r="H166" i="11"/>
  <c r="AJ166" i="11"/>
  <c r="AL166" i="11"/>
  <c r="AK166" i="11" s="1"/>
  <c r="G166" i="11"/>
  <c r="AJ18" i="12"/>
  <c r="AL18" i="12"/>
  <c r="AK18" i="12" s="1"/>
  <c r="G18" i="12"/>
  <c r="H18" i="12"/>
  <c r="AJ50" i="12"/>
  <c r="AL50" i="12"/>
  <c r="AK50" i="12" s="1"/>
  <c r="G50" i="12"/>
  <c r="H50" i="12"/>
  <c r="AJ82" i="12"/>
  <c r="AL82" i="12"/>
  <c r="AK82" i="12" s="1"/>
  <c r="G82" i="12"/>
  <c r="H82" i="12"/>
  <c r="H98" i="12"/>
  <c r="AL98" i="12"/>
  <c r="AK98" i="12" s="1"/>
  <c r="AJ98" i="12"/>
  <c r="G98" i="12"/>
  <c r="H114" i="12"/>
  <c r="AL114" i="12"/>
  <c r="AK114" i="12" s="1"/>
  <c r="AJ114" i="12"/>
  <c r="G114" i="12"/>
  <c r="H130" i="12"/>
  <c r="AL130" i="12"/>
  <c r="AK130" i="12" s="1"/>
  <c r="AJ130" i="12"/>
  <c r="G130" i="12"/>
  <c r="H146" i="12"/>
  <c r="AL146" i="12"/>
  <c r="AK146" i="12" s="1"/>
  <c r="AJ146" i="12"/>
  <c r="G146" i="12"/>
  <c r="H162" i="12"/>
  <c r="AL162" i="12"/>
  <c r="AK162" i="12" s="1"/>
  <c r="AJ162" i="12"/>
  <c r="G162" i="12"/>
  <c r="H14" i="13"/>
  <c r="AL14" i="13"/>
  <c r="AJ14" i="13"/>
  <c r="G14" i="13"/>
  <c r="A14" i="13"/>
  <c r="H30" i="13"/>
  <c r="AL30" i="13"/>
  <c r="AK30" i="13" s="1"/>
  <c r="AJ30" i="13"/>
  <c r="G30" i="13"/>
  <c r="H46" i="13"/>
  <c r="AL46" i="13"/>
  <c r="AK46" i="13" s="1"/>
  <c r="AJ46" i="13"/>
  <c r="G46" i="13"/>
  <c r="H62" i="13"/>
  <c r="AL62" i="13"/>
  <c r="AK62" i="13" s="1"/>
  <c r="AJ62" i="13"/>
  <c r="G62" i="13"/>
  <c r="H78" i="13"/>
  <c r="AL78" i="13"/>
  <c r="AK78" i="13" s="1"/>
  <c r="AJ78" i="13"/>
  <c r="G78" i="13"/>
  <c r="H94" i="13"/>
  <c r="AL94" i="13"/>
  <c r="AK94" i="13" s="1"/>
  <c r="AJ94" i="13"/>
  <c r="G94" i="13"/>
  <c r="H110" i="13"/>
  <c r="AL110" i="13"/>
  <c r="AK110" i="13" s="1"/>
  <c r="AJ110" i="13"/>
  <c r="G110" i="13"/>
  <c r="H126" i="13"/>
  <c r="AL126" i="13"/>
  <c r="AK126" i="13" s="1"/>
  <c r="AJ126" i="13"/>
  <c r="G126" i="13"/>
  <c r="H142" i="13"/>
  <c r="AL142" i="13"/>
  <c r="AK142" i="13" s="1"/>
  <c r="AJ142" i="13"/>
  <c r="G142" i="13"/>
  <c r="H158" i="13"/>
  <c r="AL158" i="13"/>
  <c r="AK158" i="13" s="1"/>
  <c r="AJ158" i="13"/>
  <c r="G158" i="13"/>
  <c r="G26" i="14"/>
  <c r="H26" i="14"/>
  <c r="AL26" i="14"/>
  <c r="AK26" i="14" s="1"/>
  <c r="AJ26" i="14"/>
  <c r="G62" i="14"/>
  <c r="H62" i="14"/>
  <c r="AL62" i="14"/>
  <c r="AK62" i="14" s="1"/>
  <c r="AJ62" i="14"/>
  <c r="G154" i="14"/>
  <c r="H154" i="14"/>
  <c r="AL154" i="14"/>
  <c r="AK154" i="14" s="1"/>
  <c r="AJ154" i="14"/>
  <c r="AJ70" i="15"/>
  <c r="G70" i="15"/>
  <c r="H70" i="15"/>
  <c r="AL70" i="15"/>
  <c r="AK70" i="15" s="1"/>
  <c r="AL114" i="16"/>
  <c r="AK114" i="16" s="1"/>
  <c r="AJ114" i="16"/>
  <c r="G114" i="16"/>
  <c r="H114" i="16"/>
  <c r="G47" i="17"/>
  <c r="AJ47" i="17"/>
  <c r="H47" i="17"/>
  <c r="AL47" i="17"/>
  <c r="AK47" i="17" s="1"/>
  <c r="G83" i="10"/>
  <c r="H83" i="10"/>
  <c r="AL83" i="10"/>
  <c r="AK83" i="10" s="1"/>
  <c r="AJ83" i="10"/>
  <c r="AL49" i="12"/>
  <c r="AK49" i="12" s="1"/>
  <c r="AJ49" i="12"/>
  <c r="G49" i="12"/>
  <c r="H49" i="12"/>
  <c r="AL70" i="8"/>
  <c r="AK70" i="8" s="1"/>
  <c r="AJ70" i="8"/>
  <c r="G70" i="8"/>
  <c r="H70" i="8"/>
  <c r="AL86" i="8"/>
  <c r="AK86" i="8" s="1"/>
  <c r="AJ86" i="8"/>
  <c r="G86" i="8"/>
  <c r="H86" i="8"/>
  <c r="AL102" i="8"/>
  <c r="AK102" i="8" s="1"/>
  <c r="AJ102" i="8"/>
  <c r="G102" i="8"/>
  <c r="H102" i="8"/>
  <c r="AL118" i="8"/>
  <c r="AK118" i="8" s="1"/>
  <c r="AJ118" i="8"/>
  <c r="G118" i="8"/>
  <c r="H118" i="8"/>
  <c r="AL134" i="8"/>
  <c r="AK134" i="8" s="1"/>
  <c r="AJ134" i="8"/>
  <c r="G134" i="8"/>
  <c r="H134" i="8"/>
  <c r="AL150" i="8"/>
  <c r="AK150" i="8" s="1"/>
  <c r="AJ150" i="8"/>
  <c r="G150" i="8"/>
  <c r="H150" i="8"/>
  <c r="AL166" i="8"/>
  <c r="AK166" i="8" s="1"/>
  <c r="AJ166" i="8"/>
  <c r="G166" i="8"/>
  <c r="H166" i="8"/>
  <c r="E20" i="9"/>
  <c r="F20" i="9"/>
  <c r="E36" i="9"/>
  <c r="F36" i="9"/>
  <c r="E52" i="9"/>
  <c r="F52" i="9"/>
  <c r="E68" i="9"/>
  <c r="F68" i="9"/>
  <c r="E84" i="9"/>
  <c r="F84" i="9"/>
  <c r="E100" i="9"/>
  <c r="F100" i="9"/>
  <c r="E116" i="9"/>
  <c r="F116" i="9"/>
  <c r="E132" i="9"/>
  <c r="F132" i="9"/>
  <c r="E148" i="9"/>
  <c r="F148" i="9"/>
  <c r="E164" i="9"/>
  <c r="F164" i="9"/>
  <c r="H18" i="10"/>
  <c r="AL18" i="10"/>
  <c r="AK18" i="10" s="1"/>
  <c r="AJ18" i="10"/>
  <c r="G18" i="10"/>
  <c r="H34" i="10"/>
  <c r="AL34" i="10"/>
  <c r="AK34" i="10" s="1"/>
  <c r="AJ34" i="10"/>
  <c r="G34" i="10"/>
  <c r="H50" i="10"/>
  <c r="AL50" i="10"/>
  <c r="AK50" i="10" s="1"/>
  <c r="AJ50" i="10"/>
  <c r="G50" i="10"/>
  <c r="H66" i="10"/>
  <c r="AL66" i="10"/>
  <c r="AK66" i="10" s="1"/>
  <c r="AJ66" i="10"/>
  <c r="G66" i="10"/>
  <c r="H110" i="10"/>
  <c r="AJ110" i="10"/>
  <c r="AL110" i="10"/>
  <c r="AK110" i="10" s="1"/>
  <c r="G110" i="10"/>
  <c r="H142" i="10"/>
  <c r="AJ142" i="10"/>
  <c r="AL142" i="10"/>
  <c r="AK142" i="10" s="1"/>
  <c r="G142" i="10"/>
  <c r="AL26" i="11"/>
  <c r="AK26" i="11" s="1"/>
  <c r="G26" i="11"/>
  <c r="H26" i="11"/>
  <c r="AJ26" i="11"/>
  <c r="AL58" i="11"/>
  <c r="AK58" i="11" s="1"/>
  <c r="G58" i="11"/>
  <c r="H58" i="11"/>
  <c r="AJ58" i="11"/>
  <c r="AL90" i="11"/>
  <c r="AK90" i="11" s="1"/>
  <c r="G90" i="11"/>
  <c r="H90" i="11"/>
  <c r="AJ90" i="11"/>
  <c r="AL122" i="11"/>
  <c r="AK122" i="11" s="1"/>
  <c r="G122" i="11"/>
  <c r="H122" i="11"/>
  <c r="AJ122" i="11"/>
  <c r="AL154" i="11"/>
  <c r="AK154" i="11" s="1"/>
  <c r="G154" i="11"/>
  <c r="H154" i="11"/>
  <c r="AJ154" i="11"/>
  <c r="H38" i="12"/>
  <c r="AJ38" i="12"/>
  <c r="AL38" i="12"/>
  <c r="AK38" i="12" s="1"/>
  <c r="G38" i="12"/>
  <c r="H70" i="12"/>
  <c r="AJ70" i="12"/>
  <c r="AL70" i="12"/>
  <c r="AK70" i="12" s="1"/>
  <c r="G70" i="12"/>
  <c r="AL108" i="12"/>
  <c r="AK108" i="12" s="1"/>
  <c r="AJ108" i="12"/>
  <c r="G108" i="12"/>
  <c r="H108" i="12"/>
  <c r="AL124" i="12"/>
  <c r="AK124" i="12" s="1"/>
  <c r="AJ124" i="12"/>
  <c r="G124" i="12"/>
  <c r="H124" i="12"/>
  <c r="AL140" i="12"/>
  <c r="AK140" i="12" s="1"/>
  <c r="AJ140" i="12"/>
  <c r="G140" i="12"/>
  <c r="H140" i="12"/>
  <c r="AL156" i="12"/>
  <c r="AK156" i="12" s="1"/>
  <c r="AJ156" i="12"/>
  <c r="G156" i="12"/>
  <c r="H156" i="12"/>
  <c r="AL172" i="12"/>
  <c r="AK172" i="12" s="1"/>
  <c r="AJ172" i="12"/>
  <c r="G172" i="12"/>
  <c r="H172" i="12"/>
  <c r="H24" i="13"/>
  <c r="AL24" i="13"/>
  <c r="AK24" i="13" s="1"/>
  <c r="AJ24" i="13"/>
  <c r="G24" i="13"/>
  <c r="H40" i="13"/>
  <c r="AL40" i="13"/>
  <c r="AK40" i="13" s="1"/>
  <c r="AJ40" i="13"/>
  <c r="G40" i="13"/>
  <c r="H56" i="13"/>
  <c r="AL56" i="13"/>
  <c r="AK56" i="13" s="1"/>
  <c r="AJ56" i="13"/>
  <c r="G56" i="13"/>
  <c r="H72" i="13"/>
  <c r="AL72" i="13"/>
  <c r="AK72" i="13" s="1"/>
  <c r="AJ72" i="13"/>
  <c r="G72" i="13"/>
  <c r="H88" i="13"/>
  <c r="AL88" i="13"/>
  <c r="AK88" i="13" s="1"/>
  <c r="AJ88" i="13"/>
  <c r="G88" i="13"/>
  <c r="H104" i="13"/>
  <c r="AL104" i="13"/>
  <c r="AK104" i="13" s="1"/>
  <c r="AJ104" i="13"/>
  <c r="G104" i="13"/>
  <c r="H120" i="13"/>
  <c r="AL120" i="13"/>
  <c r="AK120" i="13" s="1"/>
  <c r="AJ120" i="13"/>
  <c r="G120" i="13"/>
  <c r="H136" i="13"/>
  <c r="AL136" i="13"/>
  <c r="AK136" i="13" s="1"/>
  <c r="AJ136" i="13"/>
  <c r="G136" i="13"/>
  <c r="H152" i="13"/>
  <c r="AL152" i="13"/>
  <c r="AK152" i="13" s="1"/>
  <c r="AJ152" i="13"/>
  <c r="G152" i="13"/>
  <c r="H168" i="13"/>
  <c r="AL168" i="13"/>
  <c r="AK168" i="13" s="1"/>
  <c r="AJ168" i="13"/>
  <c r="G168" i="13"/>
  <c r="H20" i="14"/>
  <c r="AL20" i="14"/>
  <c r="AK20" i="14" s="1"/>
  <c r="AJ20" i="14"/>
  <c r="G20" i="14"/>
  <c r="H36" i="14"/>
  <c r="AL36" i="14"/>
  <c r="AK36" i="14" s="1"/>
  <c r="AJ36" i="14"/>
  <c r="G36" i="14"/>
  <c r="G106" i="14"/>
  <c r="H106" i="14"/>
  <c r="AL106" i="14"/>
  <c r="AK106" i="14" s="1"/>
  <c r="AJ106" i="14"/>
  <c r="AJ22" i="15"/>
  <c r="G22" i="15"/>
  <c r="H22" i="15"/>
  <c r="AL22" i="15"/>
  <c r="AK22" i="15" s="1"/>
  <c r="AJ150" i="15"/>
  <c r="G150" i="15"/>
  <c r="H150" i="15"/>
  <c r="AL150" i="15"/>
  <c r="AK150" i="15" s="1"/>
  <c r="AL66" i="16"/>
  <c r="AK66" i="16" s="1"/>
  <c r="AJ66" i="16"/>
  <c r="G66" i="16"/>
  <c r="H66" i="16"/>
  <c r="G163" i="10"/>
  <c r="H163" i="10"/>
  <c r="AL163" i="10"/>
  <c r="AK163" i="10" s="1"/>
  <c r="AJ163" i="10"/>
  <c r="AL53" i="11"/>
  <c r="AK53" i="11" s="1"/>
  <c r="AJ53" i="11"/>
  <c r="G53" i="11"/>
  <c r="H53" i="11"/>
  <c r="G64" i="8"/>
  <c r="H64" i="8"/>
  <c r="AL64" i="8"/>
  <c r="AK64" i="8" s="1"/>
  <c r="AJ64" i="8"/>
  <c r="G80" i="8"/>
  <c r="H80" i="8"/>
  <c r="AL80" i="8"/>
  <c r="AK80" i="8" s="1"/>
  <c r="AJ80" i="8"/>
  <c r="G96" i="8"/>
  <c r="H96" i="8"/>
  <c r="AL96" i="8"/>
  <c r="AK96" i="8" s="1"/>
  <c r="AJ96" i="8"/>
  <c r="G112" i="8"/>
  <c r="H112" i="8"/>
  <c r="AL112" i="8"/>
  <c r="AK112" i="8" s="1"/>
  <c r="AJ112" i="8"/>
  <c r="G128" i="8"/>
  <c r="H128" i="8"/>
  <c r="AL128" i="8"/>
  <c r="AK128" i="8" s="1"/>
  <c r="AJ128" i="8"/>
  <c r="G144" i="8"/>
  <c r="H144" i="8"/>
  <c r="AL144" i="8"/>
  <c r="AK144" i="8" s="1"/>
  <c r="AJ144" i="8"/>
  <c r="G160" i="8"/>
  <c r="H160" i="8"/>
  <c r="AL160" i="8"/>
  <c r="AK160" i="8" s="1"/>
  <c r="AJ160" i="8"/>
  <c r="F10" i="9"/>
  <c r="E10" i="9"/>
  <c r="F26" i="9"/>
  <c r="E26" i="9"/>
  <c r="F42" i="9"/>
  <c r="E42" i="9"/>
  <c r="F58" i="9"/>
  <c r="E58" i="9"/>
  <c r="F74" i="9"/>
  <c r="E74" i="9"/>
  <c r="F90" i="9"/>
  <c r="E90" i="9"/>
  <c r="F106" i="9"/>
  <c r="E106" i="9"/>
  <c r="F122" i="9"/>
  <c r="E122" i="9"/>
  <c r="F138" i="9"/>
  <c r="E138" i="9"/>
  <c r="F154" i="9"/>
  <c r="E154" i="9"/>
  <c r="AL28" i="10"/>
  <c r="AK28" i="10" s="1"/>
  <c r="AJ28" i="10"/>
  <c r="G28" i="10"/>
  <c r="H28" i="10"/>
  <c r="AL44" i="10"/>
  <c r="AK44" i="10" s="1"/>
  <c r="AJ44" i="10"/>
  <c r="G44" i="10"/>
  <c r="H44" i="10"/>
  <c r="AL60" i="10"/>
  <c r="AK60" i="10" s="1"/>
  <c r="AJ60" i="10"/>
  <c r="G60" i="10"/>
  <c r="H60" i="10"/>
  <c r="AL76" i="10"/>
  <c r="AK76" i="10" s="1"/>
  <c r="AJ76" i="10"/>
  <c r="G76" i="10"/>
  <c r="H76" i="10"/>
  <c r="G98" i="10"/>
  <c r="H98" i="10"/>
  <c r="AJ98" i="10"/>
  <c r="AL98" i="10"/>
  <c r="AK98" i="10" s="1"/>
  <c r="G130" i="10"/>
  <c r="H130" i="10"/>
  <c r="AJ130" i="10"/>
  <c r="AL130" i="10"/>
  <c r="AK130" i="10" s="1"/>
  <c r="G162" i="10"/>
  <c r="H162" i="10"/>
  <c r="AJ162" i="10"/>
  <c r="AL162" i="10"/>
  <c r="AK162" i="10" s="1"/>
  <c r="H14" i="11"/>
  <c r="AJ14" i="11"/>
  <c r="A14" i="1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L14" i="11"/>
  <c r="G14" i="11"/>
  <c r="H46" i="11"/>
  <c r="AJ46" i="11"/>
  <c r="AL46" i="11"/>
  <c r="AK46" i="11" s="1"/>
  <c r="G46" i="11"/>
  <c r="H78" i="11"/>
  <c r="AJ78" i="11"/>
  <c r="AL78" i="11"/>
  <c r="AK78" i="11" s="1"/>
  <c r="G78" i="11"/>
  <c r="H110" i="11"/>
  <c r="AJ110" i="11"/>
  <c r="AL110" i="11"/>
  <c r="AK110" i="11" s="1"/>
  <c r="G110" i="11"/>
  <c r="H142" i="11"/>
  <c r="AJ142" i="11"/>
  <c r="AL142" i="11"/>
  <c r="AK142" i="11" s="1"/>
  <c r="G142" i="11"/>
  <c r="AJ26" i="12"/>
  <c r="AL26" i="12"/>
  <c r="AK26" i="12" s="1"/>
  <c r="G26" i="12"/>
  <c r="H26" i="12"/>
  <c r="AJ58" i="12"/>
  <c r="AL58" i="12"/>
  <c r="AK58" i="12" s="1"/>
  <c r="G58" i="12"/>
  <c r="H58" i="12"/>
  <c r="AJ90" i="12"/>
  <c r="AL90" i="12"/>
  <c r="AK90" i="12" s="1"/>
  <c r="G90" i="12"/>
  <c r="H90" i="12"/>
  <c r="H102" i="12"/>
  <c r="AL102" i="12"/>
  <c r="AK102" i="12" s="1"/>
  <c r="AJ102" i="12"/>
  <c r="G102" i="12"/>
  <c r="H118" i="12"/>
  <c r="AL118" i="12"/>
  <c r="AK118" i="12" s="1"/>
  <c r="AJ118" i="12"/>
  <c r="G118" i="12"/>
  <c r="H134" i="12"/>
  <c r="AL134" i="12"/>
  <c r="AK134" i="12" s="1"/>
  <c r="AJ134" i="12"/>
  <c r="G134" i="12"/>
  <c r="H150" i="12"/>
  <c r="AL150" i="12"/>
  <c r="AK150" i="12" s="1"/>
  <c r="AJ150" i="12"/>
  <c r="G150" i="12"/>
  <c r="H166" i="12"/>
  <c r="AL166" i="12"/>
  <c r="AK166" i="12" s="1"/>
  <c r="AJ166" i="12"/>
  <c r="G166" i="12"/>
  <c r="H18" i="13"/>
  <c r="AL18" i="13"/>
  <c r="AK18" i="13" s="1"/>
  <c r="AJ18" i="13"/>
  <c r="G18" i="13"/>
  <c r="H34" i="13"/>
  <c r="AL34" i="13"/>
  <c r="AK34" i="13" s="1"/>
  <c r="AJ34" i="13"/>
  <c r="G34" i="13"/>
  <c r="H50" i="13"/>
  <c r="AL50" i="13"/>
  <c r="AK50" i="13" s="1"/>
  <c r="AJ50" i="13"/>
  <c r="G50" i="13"/>
  <c r="H66" i="13"/>
  <c r="AL66" i="13"/>
  <c r="AK66" i="13" s="1"/>
  <c r="AJ66" i="13"/>
  <c r="G66" i="13"/>
  <c r="H82" i="13"/>
  <c r="AL82" i="13"/>
  <c r="AK82" i="13" s="1"/>
  <c r="AJ82" i="13"/>
  <c r="G82" i="13"/>
  <c r="H98" i="13"/>
  <c r="AL98" i="13"/>
  <c r="AK98" i="13" s="1"/>
  <c r="AJ98" i="13"/>
  <c r="G98" i="13"/>
  <c r="H114" i="13"/>
  <c r="AL114" i="13"/>
  <c r="AK114" i="13" s="1"/>
  <c r="AJ114" i="13"/>
  <c r="G114" i="13"/>
  <c r="H130" i="13"/>
  <c r="AL130" i="13"/>
  <c r="AK130" i="13" s="1"/>
  <c r="AJ130" i="13"/>
  <c r="G130" i="13"/>
  <c r="H146" i="13"/>
  <c r="AL146" i="13"/>
  <c r="AK146" i="13" s="1"/>
  <c r="AJ146" i="13"/>
  <c r="G146" i="13"/>
  <c r="H162" i="13"/>
  <c r="AL162" i="13"/>
  <c r="AK162" i="13" s="1"/>
  <c r="AJ162" i="13"/>
  <c r="G162" i="13"/>
  <c r="A14" i="14"/>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H14" i="14"/>
  <c r="AL14" i="14"/>
  <c r="AJ14" i="14"/>
  <c r="G14" i="14"/>
  <c r="G30" i="14"/>
  <c r="H30" i="14"/>
  <c r="AL30" i="14"/>
  <c r="AK30" i="14" s="1"/>
  <c r="AJ30" i="14"/>
  <c r="G46" i="14"/>
  <c r="H46" i="14"/>
  <c r="AL46" i="14"/>
  <c r="AK46" i="14" s="1"/>
  <c r="AJ46" i="14"/>
  <c r="AJ102" i="15"/>
  <c r="G102" i="15"/>
  <c r="H102" i="15"/>
  <c r="AL102" i="15"/>
  <c r="AK102" i="15" s="1"/>
  <c r="AL18" i="16"/>
  <c r="AK18" i="16" s="1"/>
  <c r="AJ18" i="16"/>
  <c r="G18" i="16"/>
  <c r="H18" i="16"/>
  <c r="AJ146" i="16"/>
  <c r="G146" i="16"/>
  <c r="H146" i="16"/>
  <c r="AL146" i="16"/>
  <c r="AK146" i="16" s="1"/>
  <c r="G111" i="17"/>
  <c r="AJ111" i="17"/>
  <c r="H111" i="17"/>
  <c r="AL111" i="17"/>
  <c r="AK111" i="17" s="1"/>
  <c r="G115" i="10"/>
  <c r="H115" i="10"/>
  <c r="AL115" i="10"/>
  <c r="AK115" i="10" s="1"/>
  <c r="AJ115" i="10"/>
  <c r="H52" i="14"/>
  <c r="AL52" i="14"/>
  <c r="AK52" i="14" s="1"/>
  <c r="AJ52" i="14"/>
  <c r="G52" i="14"/>
  <c r="H68" i="14"/>
  <c r="AL68" i="14"/>
  <c r="AK68" i="14" s="1"/>
  <c r="AJ68" i="14"/>
  <c r="G68" i="14"/>
  <c r="H84" i="14"/>
  <c r="AL84" i="14"/>
  <c r="AK84" i="14" s="1"/>
  <c r="AJ84" i="14"/>
  <c r="G84" i="14"/>
  <c r="H100" i="14"/>
  <c r="AL100" i="14"/>
  <c r="AK100" i="14" s="1"/>
  <c r="AJ100" i="14"/>
  <c r="G100" i="14"/>
  <c r="H116" i="14"/>
  <c r="AL116" i="14"/>
  <c r="AK116" i="14" s="1"/>
  <c r="AJ116" i="14"/>
  <c r="G116" i="14"/>
  <c r="H132" i="14"/>
  <c r="AL132" i="14"/>
  <c r="AK132" i="14" s="1"/>
  <c r="AJ132" i="14"/>
  <c r="G132" i="14"/>
  <c r="H148" i="14"/>
  <c r="AL148" i="14"/>
  <c r="AK148" i="14" s="1"/>
  <c r="AJ148" i="14"/>
  <c r="G148" i="14"/>
  <c r="H164" i="14"/>
  <c r="AL164" i="14"/>
  <c r="AK164" i="14" s="1"/>
  <c r="AJ164" i="14"/>
  <c r="G164" i="14"/>
  <c r="H16" i="15"/>
  <c r="AL16" i="15"/>
  <c r="AK16" i="15" s="1"/>
  <c r="AJ16" i="15"/>
  <c r="G16" i="15"/>
  <c r="H32" i="15"/>
  <c r="AL32" i="15"/>
  <c r="AK32" i="15" s="1"/>
  <c r="AJ32" i="15"/>
  <c r="G32" i="15"/>
  <c r="H48" i="15"/>
  <c r="AL48" i="15"/>
  <c r="AK48" i="15" s="1"/>
  <c r="AJ48" i="15"/>
  <c r="G48" i="15"/>
  <c r="H64" i="15"/>
  <c r="AL64" i="15"/>
  <c r="AK64" i="15" s="1"/>
  <c r="AJ64" i="15"/>
  <c r="G64" i="15"/>
  <c r="H80" i="15"/>
  <c r="AL80" i="15"/>
  <c r="AK80" i="15" s="1"/>
  <c r="AJ80" i="15"/>
  <c r="G80" i="15"/>
  <c r="H96" i="15"/>
  <c r="AL96" i="15"/>
  <c r="AK96" i="15" s="1"/>
  <c r="AJ96" i="15"/>
  <c r="G96" i="15"/>
  <c r="H112" i="15"/>
  <c r="AL112" i="15"/>
  <c r="AK112" i="15" s="1"/>
  <c r="AJ112" i="15"/>
  <c r="G112" i="15"/>
  <c r="H128" i="15"/>
  <c r="AL128" i="15"/>
  <c r="AK128" i="15" s="1"/>
  <c r="AJ128" i="15"/>
  <c r="G128" i="15"/>
  <c r="H144" i="15"/>
  <c r="AL144" i="15"/>
  <c r="AK144" i="15" s="1"/>
  <c r="AJ144" i="15"/>
  <c r="G144" i="15"/>
  <c r="H160" i="15"/>
  <c r="AL160" i="15"/>
  <c r="AK160" i="15" s="1"/>
  <c r="AJ160" i="15"/>
  <c r="G160" i="15"/>
  <c r="H28" i="16"/>
  <c r="AL28" i="16"/>
  <c r="AK28" i="16" s="1"/>
  <c r="AJ28" i="16"/>
  <c r="G28" i="16"/>
  <c r="H44" i="16"/>
  <c r="AL44" i="16"/>
  <c r="AK44" i="16" s="1"/>
  <c r="AJ44" i="16"/>
  <c r="G44" i="16"/>
  <c r="H60" i="16"/>
  <c r="AL60" i="16"/>
  <c r="AK60" i="16" s="1"/>
  <c r="AJ60" i="16"/>
  <c r="G60" i="16"/>
  <c r="H76" i="16"/>
  <c r="AL76" i="16"/>
  <c r="AK76" i="16" s="1"/>
  <c r="AJ76" i="16"/>
  <c r="G76" i="16"/>
  <c r="H92" i="16"/>
  <c r="AL92" i="16"/>
  <c r="AK92" i="16" s="1"/>
  <c r="AJ92" i="16"/>
  <c r="G92" i="16"/>
  <c r="H108" i="16"/>
  <c r="AL108" i="16"/>
  <c r="AK108" i="16" s="1"/>
  <c r="AJ108" i="16"/>
  <c r="G108" i="16"/>
  <c r="H124" i="16"/>
  <c r="AL124" i="16"/>
  <c r="AK124" i="16" s="1"/>
  <c r="AJ124" i="16"/>
  <c r="G124" i="16"/>
  <c r="H140" i="16"/>
  <c r="AL140" i="16"/>
  <c r="AK140" i="16" s="1"/>
  <c r="AJ140" i="16"/>
  <c r="G140" i="16"/>
  <c r="H156" i="16"/>
  <c r="AL156" i="16"/>
  <c r="AK156" i="16" s="1"/>
  <c r="AJ156" i="16"/>
  <c r="G156" i="16"/>
  <c r="H172" i="16"/>
  <c r="AL172" i="16"/>
  <c r="AK172" i="16" s="1"/>
  <c r="AJ172" i="16"/>
  <c r="G172" i="16"/>
  <c r="H35" i="17"/>
  <c r="AL35" i="17"/>
  <c r="AK35" i="17" s="1"/>
  <c r="G35" i="17"/>
  <c r="AJ35" i="17"/>
  <c r="H67" i="17"/>
  <c r="AL67" i="17"/>
  <c r="AK67" i="17" s="1"/>
  <c r="G67" i="17"/>
  <c r="AJ67" i="17"/>
  <c r="H99" i="17"/>
  <c r="AL99" i="17"/>
  <c r="AK99" i="17" s="1"/>
  <c r="G99" i="17"/>
  <c r="AJ99" i="17"/>
  <c r="H131" i="17"/>
  <c r="AL131" i="17"/>
  <c r="AK131" i="17" s="1"/>
  <c r="G131" i="17"/>
  <c r="AJ131" i="17"/>
  <c r="H163" i="17"/>
  <c r="AL163" i="17"/>
  <c r="AK163" i="17" s="1"/>
  <c r="G163" i="17"/>
  <c r="AJ163" i="17"/>
  <c r="H27" i="18"/>
  <c r="AL27" i="18"/>
  <c r="AK27" i="18" s="1"/>
  <c r="G27" i="18"/>
  <c r="AJ27" i="18"/>
  <c r="AL93" i="10"/>
  <c r="AK93" i="10" s="1"/>
  <c r="AJ93" i="10"/>
  <c r="G93" i="10"/>
  <c r="H93" i="10"/>
  <c r="AL109" i="10"/>
  <c r="AK109" i="10" s="1"/>
  <c r="AJ109" i="10"/>
  <c r="G109" i="10"/>
  <c r="H109" i="10"/>
  <c r="AL125" i="10"/>
  <c r="AK125" i="10" s="1"/>
  <c r="AJ125" i="10"/>
  <c r="G125" i="10"/>
  <c r="H125" i="10"/>
  <c r="AL141" i="10"/>
  <c r="AK141" i="10" s="1"/>
  <c r="AJ141" i="10"/>
  <c r="G141" i="10"/>
  <c r="H141" i="10"/>
  <c r="AL157" i="10"/>
  <c r="AK157" i="10" s="1"/>
  <c r="AJ157" i="10"/>
  <c r="G157" i="10"/>
  <c r="H157" i="10"/>
  <c r="AL173" i="10"/>
  <c r="AK173" i="10" s="1"/>
  <c r="AJ173" i="10"/>
  <c r="G173" i="10"/>
  <c r="H173" i="10"/>
  <c r="G15" i="11"/>
  <c r="H15" i="11"/>
  <c r="AL15" i="11"/>
  <c r="AK15" i="11" s="1"/>
  <c r="AJ15" i="11"/>
  <c r="G31" i="11"/>
  <c r="H31" i="11"/>
  <c r="AL31" i="11"/>
  <c r="AK31" i="11" s="1"/>
  <c r="AJ31" i="11"/>
  <c r="G47" i="11"/>
  <c r="H47" i="11"/>
  <c r="AL47" i="11"/>
  <c r="AK47" i="11" s="1"/>
  <c r="AJ47" i="11"/>
  <c r="G63" i="11"/>
  <c r="H63" i="11"/>
  <c r="AL63" i="11"/>
  <c r="AK63" i="11" s="1"/>
  <c r="AJ63" i="11"/>
  <c r="G79" i="11"/>
  <c r="H79" i="11"/>
  <c r="AL79" i="11"/>
  <c r="AK79" i="11" s="1"/>
  <c r="AJ79" i="11"/>
  <c r="G111" i="11"/>
  <c r="H111" i="11"/>
  <c r="AL111" i="11"/>
  <c r="AK111" i="11" s="1"/>
  <c r="AJ111" i="11"/>
  <c r="AL129" i="12"/>
  <c r="AK129" i="12" s="1"/>
  <c r="AJ129" i="12"/>
  <c r="G129" i="12"/>
  <c r="H129" i="12"/>
  <c r="AL19" i="13"/>
  <c r="AK19" i="13" s="1"/>
  <c r="AJ19" i="13"/>
  <c r="G19" i="13"/>
  <c r="H19" i="13"/>
  <c r="AL147" i="13"/>
  <c r="AK147" i="13" s="1"/>
  <c r="AJ147" i="13"/>
  <c r="G147" i="13"/>
  <c r="H147" i="13"/>
  <c r="AJ37" i="14"/>
  <c r="G37" i="14"/>
  <c r="H37" i="14"/>
  <c r="AL37" i="14"/>
  <c r="AK37" i="14" s="1"/>
  <c r="AJ165" i="14"/>
  <c r="G165" i="14"/>
  <c r="H165" i="14"/>
  <c r="AL165" i="14"/>
  <c r="AK165" i="14" s="1"/>
  <c r="H55" i="15"/>
  <c r="AL55" i="15"/>
  <c r="AK55" i="15" s="1"/>
  <c r="AJ55" i="15"/>
  <c r="G55" i="15"/>
  <c r="H33" i="19"/>
  <c r="AL33" i="19"/>
  <c r="AK33" i="19" s="1"/>
  <c r="AJ33" i="19"/>
  <c r="G33" i="19"/>
  <c r="G78" i="14"/>
  <c r="H78" i="14"/>
  <c r="AL78" i="14"/>
  <c r="AK78" i="14" s="1"/>
  <c r="AJ78" i="14"/>
  <c r="G94" i="14"/>
  <c r="H94" i="14"/>
  <c r="AL94" i="14"/>
  <c r="AK94" i="14" s="1"/>
  <c r="AJ94" i="14"/>
  <c r="G110" i="14"/>
  <c r="H110" i="14"/>
  <c r="AL110" i="14"/>
  <c r="AK110" i="14" s="1"/>
  <c r="AJ110" i="14"/>
  <c r="G126" i="14"/>
  <c r="H126" i="14"/>
  <c r="AL126" i="14"/>
  <c r="AK126" i="14" s="1"/>
  <c r="AJ126" i="14"/>
  <c r="G142" i="14"/>
  <c r="H142" i="14"/>
  <c r="AL142" i="14"/>
  <c r="AK142" i="14" s="1"/>
  <c r="AJ142" i="14"/>
  <c r="G158" i="14"/>
  <c r="H158" i="14"/>
  <c r="AL158" i="14"/>
  <c r="AK158" i="14" s="1"/>
  <c r="AJ158" i="14"/>
  <c r="AJ26" i="15"/>
  <c r="G26" i="15"/>
  <c r="H26" i="15"/>
  <c r="AL26" i="15"/>
  <c r="AK26" i="15" s="1"/>
  <c r="AJ42" i="15"/>
  <c r="G42" i="15"/>
  <c r="H42" i="15"/>
  <c r="AL42" i="15"/>
  <c r="AK42" i="15" s="1"/>
  <c r="AJ58" i="15"/>
  <c r="G58" i="15"/>
  <c r="H58" i="15"/>
  <c r="AL58" i="15"/>
  <c r="AK58" i="15" s="1"/>
  <c r="AJ74" i="15"/>
  <c r="G74" i="15"/>
  <c r="H74" i="15"/>
  <c r="AL74" i="15"/>
  <c r="AK74" i="15" s="1"/>
  <c r="AJ90" i="15"/>
  <c r="G90" i="15"/>
  <c r="H90" i="15"/>
  <c r="AL90" i="15"/>
  <c r="AK90" i="15" s="1"/>
  <c r="AJ106" i="15"/>
  <c r="G106" i="15"/>
  <c r="H106" i="15"/>
  <c r="AL106" i="15"/>
  <c r="AK106" i="15" s="1"/>
  <c r="AJ122" i="15"/>
  <c r="G122" i="15"/>
  <c r="H122" i="15"/>
  <c r="AL122" i="15"/>
  <c r="AK122" i="15" s="1"/>
  <c r="AJ138" i="15"/>
  <c r="G138" i="15"/>
  <c r="H138" i="15"/>
  <c r="AL138" i="15"/>
  <c r="AK138" i="15" s="1"/>
  <c r="AJ154" i="15"/>
  <c r="G154" i="15"/>
  <c r="H154" i="15"/>
  <c r="AL154" i="15"/>
  <c r="AK154" i="15" s="1"/>
  <c r="AJ170" i="15"/>
  <c r="G170" i="15"/>
  <c r="H170" i="15"/>
  <c r="AL170" i="15"/>
  <c r="AK170" i="15" s="1"/>
  <c r="AL22" i="16"/>
  <c r="AK22" i="16" s="1"/>
  <c r="AJ22" i="16"/>
  <c r="G22" i="16"/>
  <c r="H22" i="16"/>
  <c r="AL38" i="16"/>
  <c r="AK38" i="16" s="1"/>
  <c r="AJ38" i="16"/>
  <c r="G38" i="16"/>
  <c r="H38" i="16"/>
  <c r="AL54" i="16"/>
  <c r="AK54" i="16" s="1"/>
  <c r="AJ54" i="16"/>
  <c r="G54" i="16"/>
  <c r="H54" i="16"/>
  <c r="AL70" i="16"/>
  <c r="AK70" i="16" s="1"/>
  <c r="AJ70" i="16"/>
  <c r="G70" i="16"/>
  <c r="H70" i="16"/>
  <c r="AL86" i="16"/>
  <c r="AK86" i="16" s="1"/>
  <c r="AJ86" i="16"/>
  <c r="G86" i="16"/>
  <c r="H86" i="16"/>
  <c r="AL102" i="16"/>
  <c r="AK102" i="16" s="1"/>
  <c r="AJ102" i="16"/>
  <c r="G102" i="16"/>
  <c r="H102" i="16"/>
  <c r="AL118" i="16"/>
  <c r="AK118" i="16" s="1"/>
  <c r="AJ118" i="16"/>
  <c r="G118" i="16"/>
  <c r="H118" i="16"/>
  <c r="AL134" i="16"/>
  <c r="AK134" i="16" s="1"/>
  <c r="AJ134" i="16"/>
  <c r="G134" i="16"/>
  <c r="H134" i="16"/>
  <c r="AJ150" i="16"/>
  <c r="G150" i="16"/>
  <c r="H150" i="16"/>
  <c r="AL150" i="16"/>
  <c r="AK150" i="16" s="1"/>
  <c r="AJ166" i="16"/>
  <c r="G166" i="16"/>
  <c r="H166" i="16"/>
  <c r="AL166" i="16"/>
  <c r="AK166" i="16" s="1"/>
  <c r="G23" i="17"/>
  <c r="AJ23" i="17"/>
  <c r="H23" i="17"/>
  <c r="AL23" i="17"/>
  <c r="AK23" i="17" s="1"/>
  <c r="G55" i="17"/>
  <c r="AJ55" i="17"/>
  <c r="H55" i="17"/>
  <c r="AL55" i="17"/>
  <c r="AK55" i="17" s="1"/>
  <c r="G87" i="17"/>
  <c r="AJ87" i="17"/>
  <c r="H87" i="17"/>
  <c r="AL87" i="17"/>
  <c r="AK87" i="17" s="1"/>
  <c r="G119" i="17"/>
  <c r="AJ119" i="17"/>
  <c r="H119" i="17"/>
  <c r="AL119" i="17"/>
  <c r="AK119" i="17" s="1"/>
  <c r="G151" i="17"/>
  <c r="AJ151" i="17"/>
  <c r="H151" i="17"/>
  <c r="AL151" i="17"/>
  <c r="AK151" i="17" s="1"/>
  <c r="G15" i="18"/>
  <c r="AJ15" i="18"/>
  <c r="H15" i="18"/>
  <c r="AL15" i="18"/>
  <c r="AK15" i="18" s="1"/>
  <c r="G87" i="10"/>
  <c r="H87" i="10"/>
  <c r="AL87" i="10"/>
  <c r="AK87" i="10" s="1"/>
  <c r="AJ87" i="10"/>
  <c r="G103" i="10"/>
  <c r="H103" i="10"/>
  <c r="AL103" i="10"/>
  <c r="AK103" i="10" s="1"/>
  <c r="AJ103" i="10"/>
  <c r="G119" i="10"/>
  <c r="H119" i="10"/>
  <c r="AL119" i="10"/>
  <c r="AK119" i="10" s="1"/>
  <c r="AJ119" i="10"/>
  <c r="G135" i="10"/>
  <c r="H135" i="10"/>
  <c r="AL135" i="10"/>
  <c r="AK135" i="10" s="1"/>
  <c r="AJ135" i="10"/>
  <c r="G151" i="10"/>
  <c r="H151" i="10"/>
  <c r="AL151" i="10"/>
  <c r="AK151" i="10" s="1"/>
  <c r="AJ151" i="10"/>
  <c r="G167" i="10"/>
  <c r="H167" i="10"/>
  <c r="AL167" i="10"/>
  <c r="AK167" i="10" s="1"/>
  <c r="AJ167" i="10"/>
  <c r="AL25" i="11"/>
  <c r="AK25" i="11" s="1"/>
  <c r="AJ25" i="11"/>
  <c r="G25" i="11"/>
  <c r="H25" i="11"/>
  <c r="AL41" i="11"/>
  <c r="AK41" i="11" s="1"/>
  <c r="AJ41" i="11"/>
  <c r="G41" i="11"/>
  <c r="H41" i="11"/>
  <c r="AL57" i="11"/>
  <c r="AK57" i="11" s="1"/>
  <c r="AJ57" i="11"/>
  <c r="G57" i="11"/>
  <c r="H57" i="11"/>
  <c r="AL73" i="11"/>
  <c r="AK73" i="11" s="1"/>
  <c r="AJ73" i="11"/>
  <c r="G73" i="11"/>
  <c r="H73" i="11"/>
  <c r="AL81" i="12"/>
  <c r="AK81" i="12" s="1"/>
  <c r="AJ81" i="12"/>
  <c r="G81" i="12"/>
  <c r="H81" i="12"/>
  <c r="AL99" i="13"/>
  <c r="AK99" i="13" s="1"/>
  <c r="AJ99" i="13"/>
  <c r="G99" i="13"/>
  <c r="H99" i="13"/>
  <c r="AJ117" i="14"/>
  <c r="G117" i="14"/>
  <c r="H117" i="14"/>
  <c r="AL117" i="14"/>
  <c r="AK117" i="14" s="1"/>
  <c r="H135" i="15"/>
  <c r="AL135" i="15"/>
  <c r="AK135" i="15" s="1"/>
  <c r="AJ135" i="15"/>
  <c r="G135" i="15"/>
  <c r="G162" i="20"/>
  <c r="AJ162" i="20"/>
  <c r="H162" i="20"/>
  <c r="AL162" i="20"/>
  <c r="AK162" i="20" s="1"/>
  <c r="H40" i="14"/>
  <c r="AL40" i="14"/>
  <c r="AK40" i="14" s="1"/>
  <c r="AJ40" i="14"/>
  <c r="G40" i="14"/>
  <c r="H56" i="14"/>
  <c r="AL56" i="14"/>
  <c r="AK56" i="14" s="1"/>
  <c r="AJ56" i="14"/>
  <c r="G56" i="14"/>
  <c r="H72" i="14"/>
  <c r="AL72" i="14"/>
  <c r="AK72" i="14" s="1"/>
  <c r="AJ72" i="14"/>
  <c r="G72" i="14"/>
  <c r="H88" i="14"/>
  <c r="AL88" i="14"/>
  <c r="AK88" i="14" s="1"/>
  <c r="AJ88" i="14"/>
  <c r="G88" i="14"/>
  <c r="H104" i="14"/>
  <c r="AL104" i="14"/>
  <c r="AK104" i="14" s="1"/>
  <c r="AJ104" i="14"/>
  <c r="G104" i="14"/>
  <c r="H120" i="14"/>
  <c r="AL120" i="14"/>
  <c r="AK120" i="14" s="1"/>
  <c r="AJ120" i="14"/>
  <c r="G120" i="14"/>
  <c r="H136" i="14"/>
  <c r="AL136" i="14"/>
  <c r="AK136" i="14" s="1"/>
  <c r="AJ136" i="14"/>
  <c r="G136" i="14"/>
  <c r="H152" i="14"/>
  <c r="AL152" i="14"/>
  <c r="AK152" i="14" s="1"/>
  <c r="AJ152" i="14"/>
  <c r="G152" i="14"/>
  <c r="H168" i="14"/>
  <c r="AL168" i="14"/>
  <c r="AK168" i="14" s="1"/>
  <c r="AJ168" i="14"/>
  <c r="G168" i="14"/>
  <c r="H20" i="15"/>
  <c r="AL20" i="15"/>
  <c r="AK20" i="15" s="1"/>
  <c r="AJ20" i="15"/>
  <c r="G20" i="15"/>
  <c r="H36" i="15"/>
  <c r="AL36" i="15"/>
  <c r="AK36" i="15" s="1"/>
  <c r="AJ36" i="15"/>
  <c r="G36" i="15"/>
  <c r="H52" i="15"/>
  <c r="AL52" i="15"/>
  <c r="AK52" i="15" s="1"/>
  <c r="AJ52" i="15"/>
  <c r="G52" i="15"/>
  <c r="H68" i="15"/>
  <c r="AL68" i="15"/>
  <c r="AK68" i="15" s="1"/>
  <c r="AJ68" i="15"/>
  <c r="G68" i="15"/>
  <c r="H84" i="15"/>
  <c r="AL84" i="15"/>
  <c r="AK84" i="15" s="1"/>
  <c r="AJ84" i="15"/>
  <c r="G84" i="15"/>
  <c r="H100" i="15"/>
  <c r="AL100" i="15"/>
  <c r="AK100" i="15" s="1"/>
  <c r="AJ100" i="15"/>
  <c r="G100" i="15"/>
  <c r="H116" i="15"/>
  <c r="AL116" i="15"/>
  <c r="AK116" i="15" s="1"/>
  <c r="AJ116" i="15"/>
  <c r="G116" i="15"/>
  <c r="H132" i="15"/>
  <c r="AL132" i="15"/>
  <c r="AK132" i="15" s="1"/>
  <c r="AJ132" i="15"/>
  <c r="G132" i="15"/>
  <c r="H148" i="15"/>
  <c r="AL148" i="15"/>
  <c r="AK148" i="15" s="1"/>
  <c r="AJ148" i="15"/>
  <c r="G148" i="15"/>
  <c r="H164" i="15"/>
  <c r="AL164" i="15"/>
  <c r="AK164" i="15" s="1"/>
  <c r="AJ164" i="15"/>
  <c r="G164" i="15"/>
  <c r="H16" i="16"/>
  <c r="AL16" i="16"/>
  <c r="AK16" i="16" s="1"/>
  <c r="AJ16" i="16"/>
  <c r="G16" i="16"/>
  <c r="H32" i="16"/>
  <c r="AL32" i="16"/>
  <c r="AK32" i="16" s="1"/>
  <c r="AJ32" i="16"/>
  <c r="G32" i="16"/>
  <c r="H48" i="16"/>
  <c r="AL48" i="16"/>
  <c r="AK48" i="16" s="1"/>
  <c r="AJ48" i="16"/>
  <c r="G48" i="16"/>
  <c r="H64" i="16"/>
  <c r="AL64" i="16"/>
  <c r="AK64" i="16" s="1"/>
  <c r="AJ64" i="16"/>
  <c r="G64" i="16"/>
  <c r="H80" i="16"/>
  <c r="AL80" i="16"/>
  <c r="AK80" i="16" s="1"/>
  <c r="AJ80" i="16"/>
  <c r="G80" i="16"/>
  <c r="H96" i="16"/>
  <c r="AL96" i="16"/>
  <c r="AK96" i="16" s="1"/>
  <c r="AJ96" i="16"/>
  <c r="G96" i="16"/>
  <c r="H112" i="16"/>
  <c r="AL112" i="16"/>
  <c r="AK112" i="16" s="1"/>
  <c r="AJ112" i="16"/>
  <c r="G112" i="16"/>
  <c r="H128" i="16"/>
  <c r="AL128" i="16"/>
  <c r="AK128" i="16" s="1"/>
  <c r="AJ128" i="16"/>
  <c r="G128" i="16"/>
  <c r="H144" i="16"/>
  <c r="AL144" i="16"/>
  <c r="AK144" i="16" s="1"/>
  <c r="AJ144" i="16"/>
  <c r="G144" i="16"/>
  <c r="H160" i="16"/>
  <c r="AL160" i="16"/>
  <c r="AK160" i="16" s="1"/>
  <c r="AJ160" i="16"/>
  <c r="G160" i="16"/>
  <c r="H43" i="17"/>
  <c r="AL43" i="17"/>
  <c r="AK43" i="17" s="1"/>
  <c r="G43" i="17"/>
  <c r="AJ43" i="17"/>
  <c r="H75" i="17"/>
  <c r="AL75" i="17"/>
  <c r="AK75" i="17" s="1"/>
  <c r="G75" i="17"/>
  <c r="AJ75" i="17"/>
  <c r="H107" i="17"/>
  <c r="AL107" i="17"/>
  <c r="AK107" i="17" s="1"/>
  <c r="G107" i="17"/>
  <c r="AJ107" i="17"/>
  <c r="H139" i="17"/>
  <c r="AL139" i="17"/>
  <c r="AK139" i="17" s="1"/>
  <c r="G139" i="17"/>
  <c r="AJ139" i="17"/>
  <c r="H171" i="17"/>
  <c r="AL171" i="17"/>
  <c r="AK171" i="17" s="1"/>
  <c r="G171" i="17"/>
  <c r="AJ171" i="17"/>
  <c r="AL81" i="10"/>
  <c r="AK81" i="10" s="1"/>
  <c r="AJ81" i="10"/>
  <c r="G81" i="10"/>
  <c r="H81" i="10"/>
  <c r="AL97" i="10"/>
  <c r="AK97" i="10" s="1"/>
  <c r="AJ97" i="10"/>
  <c r="G97" i="10"/>
  <c r="H97" i="10"/>
  <c r="AL113" i="10"/>
  <c r="AK113" i="10" s="1"/>
  <c r="AJ113" i="10"/>
  <c r="G113" i="10"/>
  <c r="H113" i="10"/>
  <c r="AL129" i="10"/>
  <c r="AK129" i="10" s="1"/>
  <c r="AJ129" i="10"/>
  <c r="G129" i="10"/>
  <c r="H129" i="10"/>
  <c r="AL145" i="10"/>
  <c r="AK145" i="10" s="1"/>
  <c r="AJ145" i="10"/>
  <c r="G145" i="10"/>
  <c r="H145" i="10"/>
  <c r="AL161" i="10"/>
  <c r="AK161" i="10" s="1"/>
  <c r="AJ161" i="10"/>
  <c r="G161" i="10"/>
  <c r="H161" i="10"/>
  <c r="G19" i="11"/>
  <c r="H19" i="11"/>
  <c r="AL19" i="11"/>
  <c r="AK19" i="11" s="1"/>
  <c r="AJ19" i="11"/>
  <c r="G35" i="11"/>
  <c r="H35" i="11"/>
  <c r="AL35" i="11"/>
  <c r="AK35" i="11" s="1"/>
  <c r="AJ35" i="11"/>
  <c r="G51" i="11"/>
  <c r="H51" i="11"/>
  <c r="AL51" i="11"/>
  <c r="AK51" i="11" s="1"/>
  <c r="AJ51" i="11"/>
  <c r="G67" i="11"/>
  <c r="H67" i="11"/>
  <c r="AL67" i="11"/>
  <c r="AK67" i="11" s="1"/>
  <c r="AJ67" i="11"/>
  <c r="G83" i="11"/>
  <c r="H83" i="11"/>
  <c r="AL83" i="11"/>
  <c r="AK83" i="11" s="1"/>
  <c r="AJ83" i="11"/>
  <c r="G143" i="11"/>
  <c r="H143" i="11"/>
  <c r="AL143" i="11"/>
  <c r="AK143" i="11" s="1"/>
  <c r="AJ143" i="11"/>
  <c r="AL33" i="12"/>
  <c r="AK33" i="12" s="1"/>
  <c r="AJ33" i="12"/>
  <c r="G33" i="12"/>
  <c r="H33" i="12"/>
  <c r="AL161" i="12"/>
  <c r="AK161" i="12" s="1"/>
  <c r="AJ161" i="12"/>
  <c r="G161" i="12"/>
  <c r="H161" i="12"/>
  <c r="AL51" i="13"/>
  <c r="AK51" i="13" s="1"/>
  <c r="AJ51" i="13"/>
  <c r="G51" i="13"/>
  <c r="H51" i="13"/>
  <c r="AJ69" i="14"/>
  <c r="G69" i="14"/>
  <c r="H69" i="14"/>
  <c r="AL69" i="14"/>
  <c r="AK69" i="14" s="1"/>
  <c r="H87" i="15"/>
  <c r="AL87" i="15"/>
  <c r="AK87" i="15" s="1"/>
  <c r="AJ87" i="15"/>
  <c r="G87" i="15"/>
  <c r="G66" i="14"/>
  <c r="H66" i="14"/>
  <c r="AL66" i="14"/>
  <c r="AK66" i="14" s="1"/>
  <c r="AJ66" i="14"/>
  <c r="G82" i="14"/>
  <c r="H82" i="14"/>
  <c r="AL82" i="14"/>
  <c r="AK82" i="14" s="1"/>
  <c r="AJ82" i="14"/>
  <c r="G98" i="14"/>
  <c r="H98" i="14"/>
  <c r="AL98" i="14"/>
  <c r="AK98" i="14" s="1"/>
  <c r="AJ98" i="14"/>
  <c r="G114" i="14"/>
  <c r="H114" i="14"/>
  <c r="AL114" i="14"/>
  <c r="AK114" i="14" s="1"/>
  <c r="AJ114" i="14"/>
  <c r="G130" i="14"/>
  <c r="H130" i="14"/>
  <c r="AL130" i="14"/>
  <c r="AK130" i="14" s="1"/>
  <c r="AJ130" i="14"/>
  <c r="G146" i="14"/>
  <c r="H146" i="14"/>
  <c r="AL146" i="14"/>
  <c r="AK146" i="14" s="1"/>
  <c r="AJ146" i="14"/>
  <c r="G162" i="14"/>
  <c r="H162" i="14"/>
  <c r="AL162" i="14"/>
  <c r="AK162" i="14" s="1"/>
  <c r="AJ162" i="14"/>
  <c r="G14" i="15"/>
  <c r="A14" i="15"/>
  <c r="H14" i="15"/>
  <c r="AL14" i="15"/>
  <c r="AJ14" i="15"/>
  <c r="AJ30" i="15"/>
  <c r="G30" i="15"/>
  <c r="H30" i="15"/>
  <c r="AL30" i="15"/>
  <c r="AK30" i="15" s="1"/>
  <c r="AJ46" i="15"/>
  <c r="G46" i="15"/>
  <c r="H46" i="15"/>
  <c r="AL46" i="15"/>
  <c r="AK46" i="15" s="1"/>
  <c r="AJ62" i="15"/>
  <c r="G62" i="15"/>
  <c r="H62" i="15"/>
  <c r="AL62" i="15"/>
  <c r="AK62" i="15" s="1"/>
  <c r="AJ78" i="15"/>
  <c r="G78" i="15"/>
  <c r="H78" i="15"/>
  <c r="AL78" i="15"/>
  <c r="AK78" i="15" s="1"/>
  <c r="AJ94" i="15"/>
  <c r="G94" i="15"/>
  <c r="H94" i="15"/>
  <c r="AL94" i="15"/>
  <c r="AK94" i="15" s="1"/>
  <c r="AJ110" i="15"/>
  <c r="G110" i="15"/>
  <c r="H110" i="15"/>
  <c r="AL110" i="15"/>
  <c r="AK110" i="15" s="1"/>
  <c r="AJ126" i="15"/>
  <c r="G126" i="15"/>
  <c r="H126" i="15"/>
  <c r="AL126" i="15"/>
  <c r="AK126" i="15" s="1"/>
  <c r="AJ142" i="15"/>
  <c r="G142" i="15"/>
  <c r="H142" i="15"/>
  <c r="AL142" i="15"/>
  <c r="AK142" i="15" s="1"/>
  <c r="AJ158" i="15"/>
  <c r="G158" i="15"/>
  <c r="H158" i="15"/>
  <c r="AL158" i="15"/>
  <c r="AK158" i="15" s="1"/>
  <c r="AL26" i="16"/>
  <c r="AK26" i="16" s="1"/>
  <c r="AJ26" i="16"/>
  <c r="G26" i="16"/>
  <c r="H26" i="16"/>
  <c r="AL42" i="16"/>
  <c r="AK42" i="16" s="1"/>
  <c r="AJ42" i="16"/>
  <c r="G42" i="16"/>
  <c r="H42" i="16"/>
  <c r="AL58" i="16"/>
  <c r="AK58" i="16" s="1"/>
  <c r="AJ58" i="16"/>
  <c r="G58" i="16"/>
  <c r="H58" i="16"/>
  <c r="AL74" i="16"/>
  <c r="AK74" i="16" s="1"/>
  <c r="AJ74" i="16"/>
  <c r="G74" i="16"/>
  <c r="H74" i="16"/>
  <c r="AL90" i="16"/>
  <c r="AK90" i="16" s="1"/>
  <c r="AJ90" i="16"/>
  <c r="G90" i="16"/>
  <c r="H90" i="16"/>
  <c r="AL106" i="16"/>
  <c r="AK106" i="16" s="1"/>
  <c r="AJ106" i="16"/>
  <c r="G106" i="16"/>
  <c r="H106" i="16"/>
  <c r="AL122" i="16"/>
  <c r="AK122" i="16" s="1"/>
  <c r="AJ122" i="16"/>
  <c r="G122" i="16"/>
  <c r="H122" i="16"/>
  <c r="AL138" i="16"/>
  <c r="AK138" i="16" s="1"/>
  <c r="AJ138" i="16"/>
  <c r="G138" i="16"/>
  <c r="H138" i="16"/>
  <c r="AJ154" i="16"/>
  <c r="G154" i="16"/>
  <c r="H154" i="16"/>
  <c r="AL154" i="16"/>
  <c r="AK154" i="16" s="1"/>
  <c r="AJ170" i="16"/>
  <c r="G170" i="16"/>
  <c r="H170" i="16"/>
  <c r="AL170" i="16"/>
  <c r="AK170" i="16" s="1"/>
  <c r="G31" i="17"/>
  <c r="AJ31" i="17"/>
  <c r="H31" i="17"/>
  <c r="AL31" i="17"/>
  <c r="AK31" i="17" s="1"/>
  <c r="G63" i="17"/>
  <c r="AJ63" i="17"/>
  <c r="H63" i="17"/>
  <c r="AL63" i="17"/>
  <c r="AK63" i="17" s="1"/>
  <c r="G95" i="17"/>
  <c r="AJ95" i="17"/>
  <c r="H95" i="17"/>
  <c r="AL95" i="17"/>
  <c r="AK95" i="17" s="1"/>
  <c r="G127" i="17"/>
  <c r="AJ127" i="17"/>
  <c r="H127" i="17"/>
  <c r="AL127" i="17"/>
  <c r="AK127" i="17" s="1"/>
  <c r="G159" i="17"/>
  <c r="AJ159" i="17"/>
  <c r="H159" i="17"/>
  <c r="AL159" i="17"/>
  <c r="AK159" i="17" s="1"/>
  <c r="G23" i="18"/>
  <c r="AJ23" i="18"/>
  <c r="H23" i="18"/>
  <c r="AL23" i="18"/>
  <c r="AK23" i="18" s="1"/>
  <c r="G91" i="10"/>
  <c r="H91" i="10"/>
  <c r="AL91" i="10"/>
  <c r="AK91" i="10" s="1"/>
  <c r="AJ91" i="10"/>
  <c r="G107" i="10"/>
  <c r="H107" i="10"/>
  <c r="AL107" i="10"/>
  <c r="AK107" i="10" s="1"/>
  <c r="AJ107" i="10"/>
  <c r="G123" i="10"/>
  <c r="H123" i="10"/>
  <c r="AL123" i="10"/>
  <c r="AK123" i="10" s="1"/>
  <c r="AJ123" i="10"/>
  <c r="G139" i="10"/>
  <c r="H139" i="10"/>
  <c r="AL139" i="10"/>
  <c r="AK139" i="10" s="1"/>
  <c r="AJ139" i="10"/>
  <c r="G155" i="10"/>
  <c r="H155" i="10"/>
  <c r="AL155" i="10"/>
  <c r="AK155" i="10" s="1"/>
  <c r="AJ155" i="10"/>
  <c r="G171" i="10"/>
  <c r="H171" i="10"/>
  <c r="AL171" i="10"/>
  <c r="AK171" i="10" s="1"/>
  <c r="AJ171" i="10"/>
  <c r="AL29" i="11"/>
  <c r="AK29" i="11" s="1"/>
  <c r="AJ29" i="11"/>
  <c r="G29" i="11"/>
  <c r="H29" i="11"/>
  <c r="AL45" i="11"/>
  <c r="AK45" i="11" s="1"/>
  <c r="AJ45" i="11"/>
  <c r="G45" i="11"/>
  <c r="H45" i="11"/>
  <c r="AL61" i="11"/>
  <c r="AK61" i="11" s="1"/>
  <c r="AJ61" i="11"/>
  <c r="G61" i="11"/>
  <c r="H61" i="11"/>
  <c r="AL77" i="11"/>
  <c r="AK77" i="11" s="1"/>
  <c r="AJ77" i="11"/>
  <c r="G77" i="11"/>
  <c r="H77" i="11"/>
  <c r="G95" i="11"/>
  <c r="H95" i="11"/>
  <c r="AL95" i="11"/>
  <c r="AK95" i="11" s="1"/>
  <c r="AJ95" i="11"/>
  <c r="AL113" i="12"/>
  <c r="AK113" i="12" s="1"/>
  <c r="AJ113" i="12"/>
  <c r="G113" i="12"/>
  <c r="H113" i="12"/>
  <c r="AL131" i="13"/>
  <c r="AK131" i="13" s="1"/>
  <c r="AJ131" i="13"/>
  <c r="G131" i="13"/>
  <c r="H131" i="13"/>
  <c r="AJ21" i="14"/>
  <c r="G21" i="14"/>
  <c r="H21" i="14"/>
  <c r="AL21" i="14"/>
  <c r="AK21" i="14" s="1"/>
  <c r="AJ149" i="14"/>
  <c r="G149" i="14"/>
  <c r="H149" i="14"/>
  <c r="AL149" i="14"/>
  <c r="AK149" i="14" s="1"/>
  <c r="H39" i="15"/>
  <c r="AL39" i="15"/>
  <c r="AK39" i="15" s="1"/>
  <c r="AJ39" i="15"/>
  <c r="G39" i="15"/>
  <c r="AL93" i="16"/>
  <c r="AK93" i="16" s="1"/>
  <c r="AJ93" i="16"/>
  <c r="G93" i="16"/>
  <c r="H93" i="16"/>
  <c r="H60" i="14"/>
  <c r="AL60" i="14"/>
  <c r="AK60" i="14" s="1"/>
  <c r="AJ60" i="14"/>
  <c r="G60" i="14"/>
  <c r="H76" i="14"/>
  <c r="AL76" i="14"/>
  <c r="AK76" i="14" s="1"/>
  <c r="AJ76" i="14"/>
  <c r="G76" i="14"/>
  <c r="H92" i="14"/>
  <c r="AL92" i="14"/>
  <c r="AK92" i="14" s="1"/>
  <c r="AJ92" i="14"/>
  <c r="G92" i="14"/>
  <c r="H108" i="14"/>
  <c r="AL108" i="14"/>
  <c r="AK108" i="14" s="1"/>
  <c r="AJ108" i="14"/>
  <c r="G108" i="14"/>
  <c r="H124" i="14"/>
  <c r="AL124" i="14"/>
  <c r="AK124" i="14" s="1"/>
  <c r="AJ124" i="14"/>
  <c r="G124" i="14"/>
  <c r="H140" i="14"/>
  <c r="AL140" i="14"/>
  <c r="AK140" i="14" s="1"/>
  <c r="AJ140" i="14"/>
  <c r="G140" i="14"/>
  <c r="H156" i="14"/>
  <c r="AL156" i="14"/>
  <c r="AK156" i="14" s="1"/>
  <c r="AJ156" i="14"/>
  <c r="G156" i="14"/>
  <c r="H172" i="14"/>
  <c r="AL172" i="14"/>
  <c r="AK172" i="14" s="1"/>
  <c r="AJ172" i="14"/>
  <c r="G172" i="14"/>
  <c r="H24" i="15"/>
  <c r="AL24" i="15"/>
  <c r="AK24" i="15" s="1"/>
  <c r="AJ24" i="15"/>
  <c r="G24" i="15"/>
  <c r="H40" i="15"/>
  <c r="AL40" i="15"/>
  <c r="AK40" i="15" s="1"/>
  <c r="AJ40" i="15"/>
  <c r="G40" i="15"/>
  <c r="H56" i="15"/>
  <c r="AL56" i="15"/>
  <c r="AK56" i="15" s="1"/>
  <c r="AJ56" i="15"/>
  <c r="G56" i="15"/>
  <c r="H72" i="15"/>
  <c r="AL72" i="15"/>
  <c r="AK72" i="15" s="1"/>
  <c r="AJ72" i="15"/>
  <c r="G72" i="15"/>
  <c r="H88" i="15"/>
  <c r="AL88" i="15"/>
  <c r="AK88" i="15" s="1"/>
  <c r="AJ88" i="15"/>
  <c r="G88" i="15"/>
  <c r="H104" i="15"/>
  <c r="AL104" i="15"/>
  <c r="AK104" i="15" s="1"/>
  <c r="AJ104" i="15"/>
  <c r="G104" i="15"/>
  <c r="H120" i="15"/>
  <c r="AL120" i="15"/>
  <c r="AK120" i="15" s="1"/>
  <c r="AJ120" i="15"/>
  <c r="G120" i="15"/>
  <c r="H136" i="15"/>
  <c r="AL136" i="15"/>
  <c r="AK136" i="15" s="1"/>
  <c r="AJ136" i="15"/>
  <c r="G136" i="15"/>
  <c r="H152" i="15"/>
  <c r="AL152" i="15"/>
  <c r="AK152" i="15" s="1"/>
  <c r="AJ152" i="15"/>
  <c r="G152" i="15"/>
  <c r="H168" i="15"/>
  <c r="AL168" i="15"/>
  <c r="AK168" i="15" s="1"/>
  <c r="AJ168" i="15"/>
  <c r="G168" i="15"/>
  <c r="H20" i="16"/>
  <c r="AL20" i="16"/>
  <c r="AK20" i="16" s="1"/>
  <c r="AJ20" i="16"/>
  <c r="G20" i="16"/>
  <c r="H36" i="16"/>
  <c r="AL36" i="16"/>
  <c r="AK36" i="16" s="1"/>
  <c r="AJ36" i="16"/>
  <c r="G36" i="16"/>
  <c r="H52" i="16"/>
  <c r="AL52" i="16"/>
  <c r="AK52" i="16" s="1"/>
  <c r="AJ52" i="16"/>
  <c r="G52" i="16"/>
  <c r="H68" i="16"/>
  <c r="AL68" i="16"/>
  <c r="AK68" i="16" s="1"/>
  <c r="AJ68" i="16"/>
  <c r="G68" i="16"/>
  <c r="H84" i="16"/>
  <c r="AL84" i="16"/>
  <c r="AK84" i="16" s="1"/>
  <c r="AJ84" i="16"/>
  <c r="G84" i="16"/>
  <c r="H100" i="16"/>
  <c r="AL100" i="16"/>
  <c r="AK100" i="16" s="1"/>
  <c r="AJ100" i="16"/>
  <c r="G100" i="16"/>
  <c r="H116" i="16"/>
  <c r="AL116" i="16"/>
  <c r="AK116" i="16" s="1"/>
  <c r="AJ116" i="16"/>
  <c r="G116" i="16"/>
  <c r="H132" i="16"/>
  <c r="AL132" i="16"/>
  <c r="AK132" i="16" s="1"/>
  <c r="AJ132" i="16"/>
  <c r="G132" i="16"/>
  <c r="H148" i="16"/>
  <c r="AL148" i="16"/>
  <c r="AK148" i="16" s="1"/>
  <c r="AJ148" i="16"/>
  <c r="G148" i="16"/>
  <c r="H164" i="16"/>
  <c r="AL164" i="16"/>
  <c r="AK164" i="16" s="1"/>
  <c r="AJ164" i="16"/>
  <c r="G164" i="16"/>
  <c r="H19" i="17"/>
  <c r="AL19" i="17"/>
  <c r="AK19" i="17" s="1"/>
  <c r="G19" i="17"/>
  <c r="AJ19" i="17"/>
  <c r="H51" i="17"/>
  <c r="AL51" i="17"/>
  <c r="AK51" i="17" s="1"/>
  <c r="G51" i="17"/>
  <c r="AJ51" i="17"/>
  <c r="H83" i="17"/>
  <c r="AL83" i="17"/>
  <c r="AK83" i="17" s="1"/>
  <c r="G83" i="17"/>
  <c r="AJ83" i="17"/>
  <c r="H115" i="17"/>
  <c r="AL115" i="17"/>
  <c r="AK115" i="17" s="1"/>
  <c r="G115" i="17"/>
  <c r="AJ115" i="17"/>
  <c r="H147" i="17"/>
  <c r="AL147" i="17"/>
  <c r="AK147" i="17" s="1"/>
  <c r="G147" i="17"/>
  <c r="AJ147" i="17"/>
  <c r="AL85" i="10"/>
  <c r="AK85" i="10" s="1"/>
  <c r="AJ85" i="10"/>
  <c r="G85" i="10"/>
  <c r="H85" i="10"/>
  <c r="AL101" i="10"/>
  <c r="AK101" i="10" s="1"/>
  <c r="AJ101" i="10"/>
  <c r="G101" i="10"/>
  <c r="H101" i="10"/>
  <c r="AL117" i="10"/>
  <c r="AK117" i="10" s="1"/>
  <c r="AJ117" i="10"/>
  <c r="G117" i="10"/>
  <c r="H117" i="10"/>
  <c r="AL133" i="10"/>
  <c r="AK133" i="10" s="1"/>
  <c r="AJ133" i="10"/>
  <c r="G133" i="10"/>
  <c r="H133" i="10"/>
  <c r="AL149" i="10"/>
  <c r="AK149" i="10" s="1"/>
  <c r="AJ149" i="10"/>
  <c r="G149" i="10"/>
  <c r="H149" i="10"/>
  <c r="AL165" i="10"/>
  <c r="AK165" i="10" s="1"/>
  <c r="AJ165" i="10"/>
  <c r="G165" i="10"/>
  <c r="H165" i="10"/>
  <c r="G23" i="11"/>
  <c r="H23" i="11"/>
  <c r="AL23" i="11"/>
  <c r="AK23" i="11" s="1"/>
  <c r="AJ23" i="11"/>
  <c r="G39" i="11"/>
  <c r="H39" i="11"/>
  <c r="AL39" i="11"/>
  <c r="AK39" i="11" s="1"/>
  <c r="AJ39" i="11"/>
  <c r="G55" i="11"/>
  <c r="H55" i="11"/>
  <c r="AL55" i="11"/>
  <c r="AK55" i="11" s="1"/>
  <c r="AJ55" i="11"/>
  <c r="G71" i="11"/>
  <c r="H71" i="11"/>
  <c r="AL71" i="11"/>
  <c r="AK71" i="11" s="1"/>
  <c r="AJ71" i="11"/>
  <c r="AL65" i="12"/>
  <c r="AK65" i="12" s="1"/>
  <c r="AJ65" i="12"/>
  <c r="G65" i="12"/>
  <c r="H65" i="12"/>
  <c r="AL83" i="13"/>
  <c r="AK83" i="13" s="1"/>
  <c r="AJ83" i="13"/>
  <c r="G83" i="13"/>
  <c r="H83" i="13"/>
  <c r="AJ101" i="14"/>
  <c r="G101" i="14"/>
  <c r="H101" i="14"/>
  <c r="AL101" i="14"/>
  <c r="AK101" i="14" s="1"/>
  <c r="H119" i="15"/>
  <c r="AL119" i="15"/>
  <c r="AK119" i="15" s="1"/>
  <c r="AJ119" i="15"/>
  <c r="G119" i="15"/>
  <c r="G54" i="14"/>
  <c r="H54" i="14"/>
  <c r="AL54" i="14"/>
  <c r="AK54" i="14" s="1"/>
  <c r="AJ54" i="14"/>
  <c r="G70" i="14"/>
  <c r="H70" i="14"/>
  <c r="AL70" i="14"/>
  <c r="AK70" i="14" s="1"/>
  <c r="AJ70" i="14"/>
  <c r="G86" i="14"/>
  <c r="H86" i="14"/>
  <c r="AL86" i="14"/>
  <c r="AK86" i="14" s="1"/>
  <c r="AJ86" i="14"/>
  <c r="G102" i="14"/>
  <c r="H102" i="14"/>
  <c r="AL102" i="14"/>
  <c r="AK102" i="14" s="1"/>
  <c r="AJ102" i="14"/>
  <c r="G118" i="14"/>
  <c r="H118" i="14"/>
  <c r="AL118" i="14"/>
  <c r="AK118" i="14" s="1"/>
  <c r="AJ118" i="14"/>
  <c r="G134" i="14"/>
  <c r="H134" i="14"/>
  <c r="AL134" i="14"/>
  <c r="AK134" i="14" s="1"/>
  <c r="AJ134" i="14"/>
  <c r="G150" i="14"/>
  <c r="H150" i="14"/>
  <c r="AL150" i="14"/>
  <c r="AK150" i="14" s="1"/>
  <c r="AJ150" i="14"/>
  <c r="G166" i="14"/>
  <c r="H166" i="14"/>
  <c r="AL166" i="14"/>
  <c r="AK166" i="14" s="1"/>
  <c r="AJ166" i="14"/>
  <c r="AJ18" i="15"/>
  <c r="G18" i="15"/>
  <c r="H18" i="15"/>
  <c r="AL18" i="15"/>
  <c r="AK18" i="15" s="1"/>
  <c r="AJ34" i="15"/>
  <c r="G34" i="15"/>
  <c r="H34" i="15"/>
  <c r="AL34" i="15"/>
  <c r="AK34" i="15" s="1"/>
  <c r="AJ50" i="15"/>
  <c r="G50" i="15"/>
  <c r="H50" i="15"/>
  <c r="AL50" i="15"/>
  <c r="AK50" i="15" s="1"/>
  <c r="AJ66" i="15"/>
  <c r="G66" i="15"/>
  <c r="H66" i="15"/>
  <c r="AL66" i="15"/>
  <c r="AK66" i="15" s="1"/>
  <c r="AJ82" i="15"/>
  <c r="G82" i="15"/>
  <c r="H82" i="15"/>
  <c r="AL82" i="15"/>
  <c r="AK82" i="15" s="1"/>
  <c r="AJ98" i="15"/>
  <c r="G98" i="15"/>
  <c r="H98" i="15"/>
  <c r="AL98" i="15"/>
  <c r="AK98" i="15" s="1"/>
  <c r="AJ114" i="15"/>
  <c r="G114" i="15"/>
  <c r="H114" i="15"/>
  <c r="AL114" i="15"/>
  <c r="AK114" i="15" s="1"/>
  <c r="AJ130" i="15"/>
  <c r="G130" i="15"/>
  <c r="H130" i="15"/>
  <c r="AL130" i="15"/>
  <c r="AK130" i="15" s="1"/>
  <c r="AJ146" i="15"/>
  <c r="G146" i="15"/>
  <c r="H146" i="15"/>
  <c r="AL146" i="15"/>
  <c r="AK146" i="15" s="1"/>
  <c r="AJ162" i="15"/>
  <c r="G162" i="15"/>
  <c r="H162" i="15"/>
  <c r="AL162" i="15"/>
  <c r="AK162" i="15" s="1"/>
  <c r="AJ14" i="16"/>
  <c r="G14" i="16"/>
  <c r="A14" i="16"/>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H14" i="16"/>
  <c r="AL14" i="16"/>
  <c r="AL30" i="16"/>
  <c r="AK30" i="16" s="1"/>
  <c r="AJ30" i="16"/>
  <c r="G30" i="16"/>
  <c r="H30" i="16"/>
  <c r="AL46" i="16"/>
  <c r="AK46" i="16" s="1"/>
  <c r="AJ46" i="16"/>
  <c r="G46" i="16"/>
  <c r="H46" i="16"/>
  <c r="AL62" i="16"/>
  <c r="AK62" i="16" s="1"/>
  <c r="AJ62" i="16"/>
  <c r="G62" i="16"/>
  <c r="H62" i="16"/>
  <c r="AL78" i="16"/>
  <c r="AK78" i="16" s="1"/>
  <c r="AJ78" i="16"/>
  <c r="G78" i="16"/>
  <c r="H78" i="16"/>
  <c r="AL94" i="16"/>
  <c r="AK94" i="16" s="1"/>
  <c r="AJ94" i="16"/>
  <c r="G94" i="16"/>
  <c r="H94" i="16"/>
  <c r="AL110" i="16"/>
  <c r="AK110" i="16" s="1"/>
  <c r="AJ110" i="16"/>
  <c r="G110" i="16"/>
  <c r="H110" i="16"/>
  <c r="AL126" i="16"/>
  <c r="AK126" i="16" s="1"/>
  <c r="AJ126" i="16"/>
  <c r="G126" i="16"/>
  <c r="H126" i="16"/>
  <c r="AJ142" i="16"/>
  <c r="G142" i="16"/>
  <c r="H142" i="16"/>
  <c r="AL142" i="16"/>
  <c r="AK142" i="16" s="1"/>
  <c r="AJ158" i="16"/>
  <c r="G158" i="16"/>
  <c r="H158" i="16"/>
  <c r="AL158" i="16"/>
  <c r="AK158" i="16" s="1"/>
  <c r="G39" i="17"/>
  <c r="AJ39" i="17"/>
  <c r="H39" i="17"/>
  <c r="AL39" i="17"/>
  <c r="AK39" i="17" s="1"/>
  <c r="G71" i="17"/>
  <c r="AJ71" i="17"/>
  <c r="H71" i="17"/>
  <c r="AL71" i="17"/>
  <c r="AK71" i="17" s="1"/>
  <c r="G103" i="17"/>
  <c r="AJ103" i="17"/>
  <c r="H103" i="17"/>
  <c r="AL103" i="17"/>
  <c r="AK103" i="17" s="1"/>
  <c r="G135" i="17"/>
  <c r="AJ135" i="17"/>
  <c r="H135" i="17"/>
  <c r="AL135" i="17"/>
  <c r="AK135" i="17" s="1"/>
  <c r="G167" i="17"/>
  <c r="AJ167" i="17"/>
  <c r="H167" i="17"/>
  <c r="AL167" i="17"/>
  <c r="AK167" i="17" s="1"/>
  <c r="G31" i="18"/>
  <c r="AJ31" i="18"/>
  <c r="H31" i="18"/>
  <c r="AL31" i="18"/>
  <c r="AK31" i="18" s="1"/>
  <c r="G95" i="10"/>
  <c r="H95" i="10"/>
  <c r="AL95" i="10"/>
  <c r="AK95" i="10" s="1"/>
  <c r="AJ95" i="10"/>
  <c r="G111" i="10"/>
  <c r="H111" i="10"/>
  <c r="AL111" i="10"/>
  <c r="AK111" i="10" s="1"/>
  <c r="AJ111" i="10"/>
  <c r="G127" i="10"/>
  <c r="H127" i="10"/>
  <c r="AL127" i="10"/>
  <c r="AK127" i="10" s="1"/>
  <c r="AJ127" i="10"/>
  <c r="G143" i="10"/>
  <c r="H143" i="10"/>
  <c r="AL143" i="10"/>
  <c r="AK143" i="10" s="1"/>
  <c r="AJ143" i="10"/>
  <c r="G159" i="10"/>
  <c r="H159" i="10"/>
  <c r="AL159" i="10"/>
  <c r="AK159" i="10" s="1"/>
  <c r="AJ159" i="10"/>
  <c r="AL17" i="11"/>
  <c r="AK17" i="11" s="1"/>
  <c r="AJ17" i="11"/>
  <c r="G17" i="11"/>
  <c r="H17" i="11"/>
  <c r="AL33" i="11"/>
  <c r="AK33" i="11" s="1"/>
  <c r="AJ33" i="11"/>
  <c r="G33" i="11"/>
  <c r="H33" i="11"/>
  <c r="AL49" i="11"/>
  <c r="AK49" i="11" s="1"/>
  <c r="AJ49" i="11"/>
  <c r="G49" i="11"/>
  <c r="H49" i="11"/>
  <c r="AL65" i="11"/>
  <c r="AK65" i="11" s="1"/>
  <c r="AJ65" i="11"/>
  <c r="G65" i="11"/>
  <c r="H65" i="11"/>
  <c r="AL81" i="11"/>
  <c r="AK81" i="11" s="1"/>
  <c r="AJ81" i="11"/>
  <c r="G81" i="11"/>
  <c r="H81" i="11"/>
  <c r="G127" i="11"/>
  <c r="H127" i="11"/>
  <c r="AL127" i="11"/>
  <c r="AK127" i="11" s="1"/>
  <c r="AJ127" i="11"/>
  <c r="AL17" i="12"/>
  <c r="AK17" i="12" s="1"/>
  <c r="AJ17" i="12"/>
  <c r="G17" i="12"/>
  <c r="H17" i="12"/>
  <c r="AL145" i="12"/>
  <c r="AK145" i="12" s="1"/>
  <c r="AJ145" i="12"/>
  <c r="G145" i="12"/>
  <c r="H145" i="12"/>
  <c r="AL35" i="13"/>
  <c r="AK35" i="13" s="1"/>
  <c r="AJ35" i="13"/>
  <c r="G35" i="13"/>
  <c r="H35" i="13"/>
  <c r="AL163" i="13"/>
  <c r="AK163" i="13" s="1"/>
  <c r="AJ163" i="13"/>
  <c r="G163" i="13"/>
  <c r="H163" i="13"/>
  <c r="AJ53" i="14"/>
  <c r="G53" i="14"/>
  <c r="H53" i="14"/>
  <c r="AL53" i="14"/>
  <c r="AK53" i="14" s="1"/>
  <c r="H71" i="15"/>
  <c r="AL71" i="15"/>
  <c r="AK71" i="15" s="1"/>
  <c r="AJ71" i="15"/>
  <c r="G71" i="15"/>
  <c r="H161" i="19"/>
  <c r="AL161" i="19"/>
  <c r="AK161" i="19" s="1"/>
  <c r="AJ161" i="19"/>
  <c r="G161" i="19"/>
  <c r="AL110" i="17"/>
  <c r="AK110" i="17" s="1"/>
  <c r="AJ110" i="17"/>
  <c r="G110" i="17"/>
  <c r="H110" i="17"/>
  <c r="H48" i="14"/>
  <c r="AL48" i="14"/>
  <c r="AK48" i="14" s="1"/>
  <c r="AJ48" i="14"/>
  <c r="G48" i="14"/>
  <c r="H64" i="14"/>
  <c r="AL64" i="14"/>
  <c r="AK64" i="14" s="1"/>
  <c r="AJ64" i="14"/>
  <c r="G64" i="14"/>
  <c r="H80" i="14"/>
  <c r="AL80" i="14"/>
  <c r="AK80" i="14" s="1"/>
  <c r="AJ80" i="14"/>
  <c r="G80" i="14"/>
  <c r="H96" i="14"/>
  <c r="AL96" i="14"/>
  <c r="AK96" i="14" s="1"/>
  <c r="AJ96" i="14"/>
  <c r="G96" i="14"/>
  <c r="H112" i="14"/>
  <c r="AL112" i="14"/>
  <c r="AK112" i="14" s="1"/>
  <c r="AJ112" i="14"/>
  <c r="G112" i="14"/>
  <c r="H128" i="14"/>
  <c r="AL128" i="14"/>
  <c r="AK128" i="14" s="1"/>
  <c r="AJ128" i="14"/>
  <c r="G128" i="14"/>
  <c r="H144" i="14"/>
  <c r="AL144" i="14"/>
  <c r="AK144" i="14" s="1"/>
  <c r="AJ144" i="14"/>
  <c r="G144" i="14"/>
  <c r="H160" i="14"/>
  <c r="AL160" i="14"/>
  <c r="AK160" i="14" s="1"/>
  <c r="AJ160" i="14"/>
  <c r="G160" i="14"/>
  <c r="H28" i="15"/>
  <c r="AL28" i="15"/>
  <c r="AK28" i="15" s="1"/>
  <c r="AJ28" i="15"/>
  <c r="G28" i="15"/>
  <c r="H44" i="15"/>
  <c r="AL44" i="15"/>
  <c r="AK44" i="15" s="1"/>
  <c r="AJ44" i="15"/>
  <c r="G44" i="15"/>
  <c r="H60" i="15"/>
  <c r="AL60" i="15"/>
  <c r="AK60" i="15" s="1"/>
  <c r="AJ60" i="15"/>
  <c r="G60" i="15"/>
  <c r="H76" i="15"/>
  <c r="AL76" i="15"/>
  <c r="AK76" i="15" s="1"/>
  <c r="AJ76" i="15"/>
  <c r="G76" i="15"/>
  <c r="H92" i="15"/>
  <c r="AL92" i="15"/>
  <c r="AK92" i="15" s="1"/>
  <c r="AJ92" i="15"/>
  <c r="G92" i="15"/>
  <c r="H108" i="15"/>
  <c r="AL108" i="15"/>
  <c r="AK108" i="15" s="1"/>
  <c r="AJ108" i="15"/>
  <c r="G108" i="15"/>
  <c r="H124" i="15"/>
  <c r="AL124" i="15"/>
  <c r="AK124" i="15" s="1"/>
  <c r="AJ124" i="15"/>
  <c r="G124" i="15"/>
  <c r="H140" i="15"/>
  <c r="AL140" i="15"/>
  <c r="AK140" i="15" s="1"/>
  <c r="AJ140" i="15"/>
  <c r="G140" i="15"/>
  <c r="H156" i="15"/>
  <c r="AL156" i="15"/>
  <c r="AK156" i="15" s="1"/>
  <c r="AJ156" i="15"/>
  <c r="G156" i="15"/>
  <c r="H172" i="15"/>
  <c r="AL172" i="15"/>
  <c r="AK172" i="15" s="1"/>
  <c r="AJ172" i="15"/>
  <c r="G172" i="15"/>
  <c r="H24" i="16"/>
  <c r="AL24" i="16"/>
  <c r="AK24" i="16" s="1"/>
  <c r="AJ24" i="16"/>
  <c r="G24" i="16"/>
  <c r="H40" i="16"/>
  <c r="AL40" i="16"/>
  <c r="AK40" i="16" s="1"/>
  <c r="AJ40" i="16"/>
  <c r="G40" i="16"/>
  <c r="H56" i="16"/>
  <c r="AL56" i="16"/>
  <c r="AK56" i="16" s="1"/>
  <c r="AJ56" i="16"/>
  <c r="G56" i="16"/>
  <c r="H72" i="16"/>
  <c r="AL72" i="16"/>
  <c r="AK72" i="16" s="1"/>
  <c r="AJ72" i="16"/>
  <c r="G72" i="16"/>
  <c r="H88" i="16"/>
  <c r="AL88" i="16"/>
  <c r="AK88" i="16" s="1"/>
  <c r="AJ88" i="16"/>
  <c r="G88" i="16"/>
  <c r="H104" i="16"/>
  <c r="AL104" i="16"/>
  <c r="AK104" i="16" s="1"/>
  <c r="AJ104" i="16"/>
  <c r="G104" i="16"/>
  <c r="H120" i="16"/>
  <c r="AL120" i="16"/>
  <c r="AK120" i="16" s="1"/>
  <c r="AJ120" i="16"/>
  <c r="G120" i="16"/>
  <c r="H136" i="16"/>
  <c r="AL136" i="16"/>
  <c r="AK136" i="16" s="1"/>
  <c r="AJ136" i="16"/>
  <c r="G136" i="16"/>
  <c r="H152" i="16"/>
  <c r="AL152" i="16"/>
  <c r="AK152" i="16" s="1"/>
  <c r="AJ152" i="16"/>
  <c r="G152" i="16"/>
  <c r="H168" i="16"/>
  <c r="AL168" i="16"/>
  <c r="AK168" i="16" s="1"/>
  <c r="AJ168" i="16"/>
  <c r="G168" i="16"/>
  <c r="H27" i="17"/>
  <c r="AL27" i="17"/>
  <c r="AK27" i="17" s="1"/>
  <c r="G27" i="17"/>
  <c r="AJ27" i="17"/>
  <c r="H59" i="17"/>
  <c r="AL59" i="17"/>
  <c r="AK59" i="17" s="1"/>
  <c r="G59" i="17"/>
  <c r="AJ59" i="17"/>
  <c r="H91" i="17"/>
  <c r="AL91" i="17"/>
  <c r="AK91" i="17" s="1"/>
  <c r="G91" i="17"/>
  <c r="AJ91" i="17"/>
  <c r="H123" i="17"/>
  <c r="AL123" i="17"/>
  <c r="AK123" i="17" s="1"/>
  <c r="G123" i="17"/>
  <c r="AJ123" i="17"/>
  <c r="H155" i="17"/>
  <c r="AL155" i="17"/>
  <c r="AK155" i="17" s="1"/>
  <c r="G155" i="17"/>
  <c r="AJ155" i="17"/>
  <c r="H19" i="18"/>
  <c r="AL19" i="18"/>
  <c r="AK19" i="18" s="1"/>
  <c r="G19" i="18"/>
  <c r="AJ19" i="18"/>
  <c r="AL89" i="10"/>
  <c r="AK89" i="10" s="1"/>
  <c r="AJ89" i="10"/>
  <c r="G89" i="10"/>
  <c r="H89" i="10"/>
  <c r="AL105" i="10"/>
  <c r="AK105" i="10" s="1"/>
  <c r="AJ105" i="10"/>
  <c r="G105" i="10"/>
  <c r="H105" i="10"/>
  <c r="AL121" i="10"/>
  <c r="AK121" i="10" s="1"/>
  <c r="AJ121" i="10"/>
  <c r="G121" i="10"/>
  <c r="H121" i="10"/>
  <c r="AL137" i="10"/>
  <c r="AK137" i="10" s="1"/>
  <c r="AJ137" i="10"/>
  <c r="G137" i="10"/>
  <c r="H137" i="10"/>
  <c r="AL153" i="10"/>
  <c r="AK153" i="10" s="1"/>
  <c r="AJ153" i="10"/>
  <c r="G153" i="10"/>
  <c r="H153" i="10"/>
  <c r="AL169" i="10"/>
  <c r="AK169" i="10" s="1"/>
  <c r="AJ169" i="10"/>
  <c r="G169" i="10"/>
  <c r="H169" i="10"/>
  <c r="G27" i="11"/>
  <c r="H27" i="11"/>
  <c r="AL27" i="11"/>
  <c r="AK27" i="11" s="1"/>
  <c r="AJ27" i="11"/>
  <c r="G43" i="11"/>
  <c r="H43" i="11"/>
  <c r="AL43" i="11"/>
  <c r="AK43" i="11" s="1"/>
  <c r="AJ43" i="11"/>
  <c r="G59" i="11"/>
  <c r="H59" i="11"/>
  <c r="AL59" i="11"/>
  <c r="AK59" i="11" s="1"/>
  <c r="AJ59" i="11"/>
  <c r="G75" i="11"/>
  <c r="H75" i="11"/>
  <c r="AL75" i="11"/>
  <c r="AK75" i="11" s="1"/>
  <c r="AJ75" i="11"/>
  <c r="AL97" i="12"/>
  <c r="AK97" i="12" s="1"/>
  <c r="AJ97" i="12"/>
  <c r="G97" i="12"/>
  <c r="H97" i="12"/>
  <c r="AL115" i="13"/>
  <c r="AK115" i="13" s="1"/>
  <c r="AJ115" i="13"/>
  <c r="G115" i="13"/>
  <c r="H115" i="13"/>
  <c r="AJ133" i="14"/>
  <c r="G133" i="14"/>
  <c r="H133" i="14"/>
  <c r="AL133" i="14"/>
  <c r="AK133" i="14" s="1"/>
  <c r="H23" i="15"/>
  <c r="AL23" i="15"/>
  <c r="AK23" i="15" s="1"/>
  <c r="AJ23" i="15"/>
  <c r="G23" i="15"/>
  <c r="H151" i="15"/>
  <c r="AL151" i="15"/>
  <c r="AK151" i="15" s="1"/>
  <c r="AJ151" i="15"/>
  <c r="G151" i="15"/>
  <c r="AJ143" i="18"/>
  <c r="G143" i="18"/>
  <c r="H143" i="18"/>
  <c r="AL143" i="18"/>
  <c r="AK143" i="18" s="1"/>
  <c r="AL89" i="11"/>
  <c r="AK89" i="11" s="1"/>
  <c r="AJ89" i="11"/>
  <c r="G89" i="11"/>
  <c r="H89" i="11"/>
  <c r="AL105" i="11"/>
  <c r="AK105" i="11" s="1"/>
  <c r="AJ105" i="11"/>
  <c r="G105" i="11"/>
  <c r="H105" i="11"/>
  <c r="AL121" i="11"/>
  <c r="AK121" i="11" s="1"/>
  <c r="AJ121" i="11"/>
  <c r="G121" i="11"/>
  <c r="H121" i="11"/>
  <c r="AL137" i="11"/>
  <c r="AK137" i="11" s="1"/>
  <c r="AJ137" i="11"/>
  <c r="G137" i="11"/>
  <c r="H137" i="11"/>
  <c r="AL153" i="11"/>
  <c r="AK153" i="11" s="1"/>
  <c r="AJ153" i="11"/>
  <c r="G153" i="11"/>
  <c r="H153" i="11"/>
  <c r="AL169" i="11"/>
  <c r="AK169" i="11" s="1"/>
  <c r="AJ169" i="11"/>
  <c r="G169" i="11"/>
  <c r="H169" i="11"/>
  <c r="AL27" i="12"/>
  <c r="AK27" i="12" s="1"/>
  <c r="AJ27" i="12"/>
  <c r="G27" i="12"/>
  <c r="H27" i="12"/>
  <c r="AL43" i="12"/>
  <c r="AK43" i="12" s="1"/>
  <c r="AJ43" i="12"/>
  <c r="G43" i="12"/>
  <c r="H43" i="12"/>
  <c r="AL59" i="12"/>
  <c r="AK59" i="12" s="1"/>
  <c r="AJ59" i="12"/>
  <c r="G59" i="12"/>
  <c r="H59" i="12"/>
  <c r="AL75" i="12"/>
  <c r="AK75" i="12" s="1"/>
  <c r="AJ75" i="12"/>
  <c r="G75" i="12"/>
  <c r="H75" i="12"/>
  <c r="AL91" i="12"/>
  <c r="AK91" i="12" s="1"/>
  <c r="AJ91" i="12"/>
  <c r="G91" i="12"/>
  <c r="H91" i="12"/>
  <c r="AL107" i="12"/>
  <c r="AK107" i="12" s="1"/>
  <c r="AJ107" i="12"/>
  <c r="G107" i="12"/>
  <c r="H107" i="12"/>
  <c r="AL123" i="12"/>
  <c r="AK123" i="12" s="1"/>
  <c r="AJ123" i="12"/>
  <c r="G123" i="12"/>
  <c r="H123" i="12"/>
  <c r="AL139" i="12"/>
  <c r="AK139" i="12" s="1"/>
  <c r="AJ139" i="12"/>
  <c r="G139" i="12"/>
  <c r="H139" i="12"/>
  <c r="AL155" i="12"/>
  <c r="AK155" i="12" s="1"/>
  <c r="AJ155" i="12"/>
  <c r="G155" i="12"/>
  <c r="H155" i="12"/>
  <c r="AL171" i="12"/>
  <c r="AK171" i="12" s="1"/>
  <c r="AJ171" i="12"/>
  <c r="G171" i="12"/>
  <c r="H171" i="12"/>
  <c r="G29" i="13"/>
  <c r="H29" i="13"/>
  <c r="AL29" i="13"/>
  <c r="AK29" i="13" s="1"/>
  <c r="AJ29" i="13"/>
  <c r="G45" i="13"/>
  <c r="H45" i="13"/>
  <c r="AL45" i="13"/>
  <c r="AK45" i="13" s="1"/>
  <c r="AJ45" i="13"/>
  <c r="G61" i="13"/>
  <c r="H61" i="13"/>
  <c r="AL61" i="13"/>
  <c r="AK61" i="13" s="1"/>
  <c r="AJ61" i="13"/>
  <c r="G77" i="13"/>
  <c r="H77" i="13"/>
  <c r="AL77" i="13"/>
  <c r="AK77" i="13" s="1"/>
  <c r="AJ77" i="13"/>
  <c r="G93" i="13"/>
  <c r="H93" i="13"/>
  <c r="AL93" i="13"/>
  <c r="AK93" i="13" s="1"/>
  <c r="AJ93" i="13"/>
  <c r="G109" i="13"/>
  <c r="H109" i="13"/>
  <c r="AL109" i="13"/>
  <c r="AK109" i="13" s="1"/>
  <c r="AJ109" i="13"/>
  <c r="G125" i="13"/>
  <c r="H125" i="13"/>
  <c r="AL125" i="13"/>
  <c r="AK125" i="13" s="1"/>
  <c r="AJ125" i="13"/>
  <c r="G141" i="13"/>
  <c r="H141" i="13"/>
  <c r="AL141" i="13"/>
  <c r="AK141" i="13" s="1"/>
  <c r="AJ141" i="13"/>
  <c r="G157" i="13"/>
  <c r="H157" i="13"/>
  <c r="AL157" i="13"/>
  <c r="AK157" i="13" s="1"/>
  <c r="AJ157" i="13"/>
  <c r="G173" i="13"/>
  <c r="H173" i="13"/>
  <c r="AL173" i="13"/>
  <c r="AK173" i="13" s="1"/>
  <c r="AJ173" i="13"/>
  <c r="AL15" i="14"/>
  <c r="AK15" i="14" s="1"/>
  <c r="AJ15" i="14"/>
  <c r="G15" i="14"/>
  <c r="H15" i="14"/>
  <c r="AL31" i="14"/>
  <c r="AK31" i="14" s="1"/>
  <c r="AJ31" i="14"/>
  <c r="G31" i="14"/>
  <c r="H31" i="14"/>
  <c r="AL47" i="14"/>
  <c r="AK47" i="14" s="1"/>
  <c r="AJ47" i="14"/>
  <c r="G47" i="14"/>
  <c r="H47" i="14"/>
  <c r="AL63" i="14"/>
  <c r="AK63" i="14" s="1"/>
  <c r="AJ63" i="14"/>
  <c r="G63" i="14"/>
  <c r="H63" i="14"/>
  <c r="AL79" i="14"/>
  <c r="AK79" i="14" s="1"/>
  <c r="AJ79" i="14"/>
  <c r="G79" i="14"/>
  <c r="H79" i="14"/>
  <c r="AL95" i="14"/>
  <c r="AK95" i="14" s="1"/>
  <c r="AJ95" i="14"/>
  <c r="G95" i="14"/>
  <c r="H95" i="14"/>
  <c r="AL111" i="14"/>
  <c r="AK111" i="14" s="1"/>
  <c r="AJ111" i="14"/>
  <c r="G111" i="14"/>
  <c r="H111" i="14"/>
  <c r="AL127" i="14"/>
  <c r="AK127" i="14" s="1"/>
  <c r="AJ127" i="14"/>
  <c r="G127" i="14"/>
  <c r="H127" i="14"/>
  <c r="AL143" i="14"/>
  <c r="AK143" i="14" s="1"/>
  <c r="AJ143" i="14"/>
  <c r="G143" i="14"/>
  <c r="H143" i="14"/>
  <c r="AL159" i="14"/>
  <c r="AK159" i="14" s="1"/>
  <c r="AJ159" i="14"/>
  <c r="G159" i="14"/>
  <c r="H159" i="14"/>
  <c r="AL17" i="15"/>
  <c r="AK17" i="15" s="1"/>
  <c r="AJ17" i="15"/>
  <c r="G17" i="15"/>
  <c r="H17" i="15"/>
  <c r="AL33" i="15"/>
  <c r="AK33" i="15" s="1"/>
  <c r="AJ33" i="15"/>
  <c r="G33" i="15"/>
  <c r="H33" i="15"/>
  <c r="AL49" i="15"/>
  <c r="AK49" i="15" s="1"/>
  <c r="AJ49" i="15"/>
  <c r="G49" i="15"/>
  <c r="H49" i="15"/>
  <c r="AL65" i="15"/>
  <c r="AK65" i="15" s="1"/>
  <c r="AJ65" i="15"/>
  <c r="G65" i="15"/>
  <c r="H65" i="15"/>
  <c r="AL81" i="15"/>
  <c r="AK81" i="15" s="1"/>
  <c r="AJ81" i="15"/>
  <c r="G81" i="15"/>
  <c r="H81" i="15"/>
  <c r="AL97" i="15"/>
  <c r="AK97" i="15" s="1"/>
  <c r="AJ97" i="15"/>
  <c r="G97" i="15"/>
  <c r="H97" i="15"/>
  <c r="AL113" i="15"/>
  <c r="AK113" i="15" s="1"/>
  <c r="AJ113" i="15"/>
  <c r="G113" i="15"/>
  <c r="H113" i="15"/>
  <c r="AL129" i="15"/>
  <c r="AK129" i="15" s="1"/>
  <c r="AJ129" i="15"/>
  <c r="G129" i="15"/>
  <c r="H129" i="15"/>
  <c r="AL145" i="15"/>
  <c r="AK145" i="15" s="1"/>
  <c r="AJ145" i="15"/>
  <c r="G145" i="15"/>
  <c r="H145" i="15"/>
  <c r="H155" i="15"/>
  <c r="AL155" i="15"/>
  <c r="AK155" i="15" s="1"/>
  <c r="AJ155" i="15"/>
  <c r="G155" i="15"/>
  <c r="AL45" i="16"/>
  <c r="AK45" i="16" s="1"/>
  <c r="AJ45" i="16"/>
  <c r="G45" i="16"/>
  <c r="H45" i="16"/>
  <c r="AL173" i="16"/>
  <c r="AK173" i="16" s="1"/>
  <c r="AJ173" i="16"/>
  <c r="G173" i="16"/>
  <c r="H173" i="16"/>
  <c r="G113" i="17"/>
  <c r="H113" i="17"/>
  <c r="AJ113" i="17"/>
  <c r="AL113" i="17"/>
  <c r="AK113" i="17" s="1"/>
  <c r="H95" i="18"/>
  <c r="AL95" i="18"/>
  <c r="AK95" i="18" s="1"/>
  <c r="AJ95" i="18"/>
  <c r="G95" i="18"/>
  <c r="H113" i="19"/>
  <c r="AL113" i="19"/>
  <c r="AK113" i="19" s="1"/>
  <c r="AJ113" i="19"/>
  <c r="G113" i="19"/>
  <c r="G66" i="20"/>
  <c r="AJ66" i="20"/>
  <c r="H66" i="20"/>
  <c r="AL66" i="20"/>
  <c r="AK66" i="20" s="1"/>
  <c r="AL62" i="17"/>
  <c r="AK62" i="17" s="1"/>
  <c r="AJ62" i="17"/>
  <c r="G62" i="17"/>
  <c r="H62" i="17"/>
  <c r="G99" i="11"/>
  <c r="H99" i="11"/>
  <c r="AL99" i="11"/>
  <c r="AK99" i="11" s="1"/>
  <c r="AJ99" i="11"/>
  <c r="G115" i="11"/>
  <c r="H115" i="11"/>
  <c r="AL115" i="11"/>
  <c r="AK115" i="11" s="1"/>
  <c r="AJ115" i="11"/>
  <c r="G131" i="11"/>
  <c r="H131" i="11"/>
  <c r="AL131" i="11"/>
  <c r="AK131" i="11" s="1"/>
  <c r="AJ131" i="11"/>
  <c r="G147" i="11"/>
  <c r="H147" i="11"/>
  <c r="AL147" i="11"/>
  <c r="AK147" i="11" s="1"/>
  <c r="AJ147" i="11"/>
  <c r="G163" i="11"/>
  <c r="H163" i="11"/>
  <c r="AL163" i="11"/>
  <c r="AK163" i="11" s="1"/>
  <c r="AJ163" i="11"/>
  <c r="AL21" i="12"/>
  <c r="AK21" i="12" s="1"/>
  <c r="AJ21" i="12"/>
  <c r="G21" i="12"/>
  <c r="H21" i="12"/>
  <c r="AL37" i="12"/>
  <c r="AK37" i="12" s="1"/>
  <c r="AJ37" i="12"/>
  <c r="G37" i="12"/>
  <c r="H37" i="12"/>
  <c r="AL53" i="12"/>
  <c r="AK53" i="12" s="1"/>
  <c r="AJ53" i="12"/>
  <c r="G53" i="12"/>
  <c r="H53" i="12"/>
  <c r="AL69" i="12"/>
  <c r="AK69" i="12" s="1"/>
  <c r="AJ69" i="12"/>
  <c r="G69" i="12"/>
  <c r="H69" i="12"/>
  <c r="AL85" i="12"/>
  <c r="AK85" i="12" s="1"/>
  <c r="AJ85" i="12"/>
  <c r="G85" i="12"/>
  <c r="H85" i="12"/>
  <c r="AL101" i="12"/>
  <c r="AK101" i="12" s="1"/>
  <c r="AJ101" i="12"/>
  <c r="G101" i="12"/>
  <c r="H101" i="12"/>
  <c r="AL117" i="12"/>
  <c r="AK117" i="12" s="1"/>
  <c r="AJ117" i="12"/>
  <c r="G117" i="12"/>
  <c r="H117" i="12"/>
  <c r="AL133" i="12"/>
  <c r="AK133" i="12" s="1"/>
  <c r="AJ133" i="12"/>
  <c r="G133" i="12"/>
  <c r="H133" i="12"/>
  <c r="AL149" i="12"/>
  <c r="AK149" i="12" s="1"/>
  <c r="AJ149" i="12"/>
  <c r="G149" i="12"/>
  <c r="H149" i="12"/>
  <c r="AL165" i="12"/>
  <c r="AK165" i="12" s="1"/>
  <c r="AJ165" i="12"/>
  <c r="G165" i="12"/>
  <c r="H165" i="12"/>
  <c r="AL23" i="13"/>
  <c r="AK23" i="13" s="1"/>
  <c r="AJ23" i="13"/>
  <c r="G23" i="13"/>
  <c r="H23" i="13"/>
  <c r="AL39" i="13"/>
  <c r="AK39" i="13" s="1"/>
  <c r="AJ39" i="13"/>
  <c r="G39" i="13"/>
  <c r="H39" i="13"/>
  <c r="AL55" i="13"/>
  <c r="AK55" i="13" s="1"/>
  <c r="AJ55" i="13"/>
  <c r="G55" i="13"/>
  <c r="H55" i="13"/>
  <c r="AL71" i="13"/>
  <c r="AK71" i="13" s="1"/>
  <c r="AJ71" i="13"/>
  <c r="G71" i="13"/>
  <c r="H71" i="13"/>
  <c r="AL87" i="13"/>
  <c r="AK87" i="13" s="1"/>
  <c r="AJ87" i="13"/>
  <c r="G87" i="13"/>
  <c r="H87" i="13"/>
  <c r="AL103" i="13"/>
  <c r="AK103" i="13" s="1"/>
  <c r="AJ103" i="13"/>
  <c r="G103" i="13"/>
  <c r="H103" i="13"/>
  <c r="AL119" i="13"/>
  <c r="AK119" i="13" s="1"/>
  <c r="AJ119" i="13"/>
  <c r="G119" i="13"/>
  <c r="H119" i="13"/>
  <c r="AL135" i="13"/>
  <c r="AK135" i="13" s="1"/>
  <c r="AJ135" i="13"/>
  <c r="G135" i="13"/>
  <c r="H135" i="13"/>
  <c r="AL151" i="13"/>
  <c r="AK151" i="13" s="1"/>
  <c r="AJ151" i="13"/>
  <c r="G151" i="13"/>
  <c r="H151" i="13"/>
  <c r="AL167" i="13"/>
  <c r="AK167" i="13" s="1"/>
  <c r="AJ167" i="13"/>
  <c r="G167" i="13"/>
  <c r="H167" i="13"/>
  <c r="AJ25" i="14"/>
  <c r="G25" i="14"/>
  <c r="H25" i="14"/>
  <c r="AL25" i="14"/>
  <c r="AK25" i="14" s="1"/>
  <c r="AJ41" i="14"/>
  <c r="G41" i="14"/>
  <c r="H41" i="14"/>
  <c r="AL41" i="14"/>
  <c r="AK41" i="14" s="1"/>
  <c r="AJ57" i="14"/>
  <c r="G57" i="14"/>
  <c r="H57" i="14"/>
  <c r="AL57" i="14"/>
  <c r="AK57" i="14" s="1"/>
  <c r="AJ73" i="14"/>
  <c r="G73" i="14"/>
  <c r="H73" i="14"/>
  <c r="AL73" i="14"/>
  <c r="AK73" i="14" s="1"/>
  <c r="AJ89" i="14"/>
  <c r="G89" i="14"/>
  <c r="H89" i="14"/>
  <c r="AL89" i="14"/>
  <c r="AK89" i="14" s="1"/>
  <c r="AJ105" i="14"/>
  <c r="G105" i="14"/>
  <c r="H105" i="14"/>
  <c r="AL105" i="14"/>
  <c r="AK105" i="14" s="1"/>
  <c r="AJ121" i="14"/>
  <c r="G121" i="14"/>
  <c r="H121" i="14"/>
  <c r="AL121" i="14"/>
  <c r="AK121" i="14" s="1"/>
  <c r="AJ137" i="14"/>
  <c r="G137" i="14"/>
  <c r="H137" i="14"/>
  <c r="AL137" i="14"/>
  <c r="AK137" i="14" s="1"/>
  <c r="AJ153" i="14"/>
  <c r="G153" i="14"/>
  <c r="H153" i="14"/>
  <c r="AL153" i="14"/>
  <c r="AK153" i="14" s="1"/>
  <c r="AJ169" i="14"/>
  <c r="G169" i="14"/>
  <c r="H169" i="14"/>
  <c r="AL169" i="14"/>
  <c r="AK169" i="14" s="1"/>
  <c r="H27" i="15"/>
  <c r="AL27" i="15"/>
  <c r="AK27" i="15" s="1"/>
  <c r="AJ27" i="15"/>
  <c r="G27" i="15"/>
  <c r="H43" i="15"/>
  <c r="AL43" i="15"/>
  <c r="AK43" i="15" s="1"/>
  <c r="AJ43" i="15"/>
  <c r="G43" i="15"/>
  <c r="H59" i="15"/>
  <c r="AL59" i="15"/>
  <c r="AK59" i="15" s="1"/>
  <c r="AJ59" i="15"/>
  <c r="G59" i="15"/>
  <c r="H75" i="15"/>
  <c r="AL75" i="15"/>
  <c r="AK75" i="15" s="1"/>
  <c r="AJ75" i="15"/>
  <c r="G75" i="15"/>
  <c r="H91" i="15"/>
  <c r="AL91" i="15"/>
  <c r="AK91" i="15" s="1"/>
  <c r="AJ91" i="15"/>
  <c r="G91" i="15"/>
  <c r="H107" i="15"/>
  <c r="AL107" i="15"/>
  <c r="AK107" i="15" s="1"/>
  <c r="AJ107" i="15"/>
  <c r="G107" i="15"/>
  <c r="H123" i="15"/>
  <c r="AL123" i="15"/>
  <c r="AK123" i="15" s="1"/>
  <c r="AJ123" i="15"/>
  <c r="G123" i="15"/>
  <c r="H139" i="15"/>
  <c r="AL139" i="15"/>
  <c r="AK139" i="15" s="1"/>
  <c r="AJ139" i="15"/>
  <c r="G139" i="15"/>
  <c r="AL125" i="16"/>
  <c r="AK125" i="16" s="1"/>
  <c r="AJ125" i="16"/>
  <c r="G125" i="16"/>
  <c r="H125" i="16"/>
  <c r="G17" i="17"/>
  <c r="H17" i="17"/>
  <c r="AJ17" i="17"/>
  <c r="AL17" i="17"/>
  <c r="AK17" i="17" s="1"/>
  <c r="H47" i="18"/>
  <c r="AL47" i="18"/>
  <c r="AK47" i="18" s="1"/>
  <c r="AJ47" i="18"/>
  <c r="G47" i="18"/>
  <c r="H65" i="19"/>
  <c r="AL65" i="19"/>
  <c r="AK65" i="19" s="1"/>
  <c r="AJ65" i="19"/>
  <c r="G65" i="19"/>
  <c r="AL14" i="17"/>
  <c r="AJ14" i="17"/>
  <c r="G14" i="17"/>
  <c r="A14" i="17"/>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K14" i="17"/>
  <c r="H14" i="17"/>
  <c r="AL142" i="17"/>
  <c r="AK142" i="17" s="1"/>
  <c r="AJ142" i="17"/>
  <c r="G142" i="17"/>
  <c r="H142" i="17"/>
  <c r="AL93" i="11"/>
  <c r="AK93" i="11" s="1"/>
  <c r="AJ93" i="11"/>
  <c r="G93" i="11"/>
  <c r="H93" i="11"/>
  <c r="AL109" i="11"/>
  <c r="AK109" i="11" s="1"/>
  <c r="AJ109" i="11"/>
  <c r="G109" i="11"/>
  <c r="H109" i="11"/>
  <c r="AL125" i="11"/>
  <c r="AK125" i="11" s="1"/>
  <c r="AJ125" i="11"/>
  <c r="G125" i="11"/>
  <c r="H125" i="11"/>
  <c r="AL141" i="11"/>
  <c r="AK141" i="11" s="1"/>
  <c r="AJ141" i="11"/>
  <c r="G141" i="11"/>
  <c r="H141" i="11"/>
  <c r="AL157" i="11"/>
  <c r="AK157" i="11" s="1"/>
  <c r="AJ157" i="11"/>
  <c r="G157" i="11"/>
  <c r="H157" i="11"/>
  <c r="AL173" i="11"/>
  <c r="AK173" i="11" s="1"/>
  <c r="AJ173" i="11"/>
  <c r="G173" i="11"/>
  <c r="H173" i="11"/>
  <c r="G15" i="12"/>
  <c r="A15" i="12"/>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K15" i="12"/>
  <c r="H15" i="12"/>
  <c r="AL15" i="12"/>
  <c r="AJ15" i="12"/>
  <c r="AL31" i="12"/>
  <c r="AK31" i="12" s="1"/>
  <c r="AJ31" i="12"/>
  <c r="G31" i="12"/>
  <c r="H31" i="12"/>
  <c r="AL47" i="12"/>
  <c r="AK47" i="12" s="1"/>
  <c r="AJ47" i="12"/>
  <c r="G47" i="12"/>
  <c r="H47" i="12"/>
  <c r="AL63" i="12"/>
  <c r="AK63" i="12" s="1"/>
  <c r="AJ63" i="12"/>
  <c r="G63" i="12"/>
  <c r="H63" i="12"/>
  <c r="AL79" i="12"/>
  <c r="AK79" i="12" s="1"/>
  <c r="AJ79" i="12"/>
  <c r="G79" i="12"/>
  <c r="H79" i="12"/>
  <c r="AL95" i="12"/>
  <c r="AK95" i="12" s="1"/>
  <c r="AJ95" i="12"/>
  <c r="G95" i="12"/>
  <c r="H95" i="12"/>
  <c r="AL111" i="12"/>
  <c r="AK111" i="12" s="1"/>
  <c r="AJ111" i="12"/>
  <c r="G111" i="12"/>
  <c r="H111" i="12"/>
  <c r="AL127" i="12"/>
  <c r="AK127" i="12" s="1"/>
  <c r="AJ127" i="12"/>
  <c r="G127" i="12"/>
  <c r="H127" i="12"/>
  <c r="AL143" i="12"/>
  <c r="AK143" i="12" s="1"/>
  <c r="AJ143" i="12"/>
  <c r="G143" i="12"/>
  <c r="H143" i="12"/>
  <c r="AL159" i="12"/>
  <c r="AK159" i="12" s="1"/>
  <c r="AJ159" i="12"/>
  <c r="G159" i="12"/>
  <c r="H159" i="12"/>
  <c r="G17" i="13"/>
  <c r="H17" i="13"/>
  <c r="AL17" i="13"/>
  <c r="AK17" i="13" s="1"/>
  <c r="AJ17" i="13"/>
  <c r="G33" i="13"/>
  <c r="H33" i="13"/>
  <c r="AL33" i="13"/>
  <c r="AK33" i="13" s="1"/>
  <c r="AJ33" i="13"/>
  <c r="G49" i="13"/>
  <c r="H49" i="13"/>
  <c r="AL49" i="13"/>
  <c r="AK49" i="13" s="1"/>
  <c r="AJ49" i="13"/>
  <c r="G65" i="13"/>
  <c r="H65" i="13"/>
  <c r="AL65" i="13"/>
  <c r="AK65" i="13" s="1"/>
  <c r="AJ65" i="13"/>
  <c r="G81" i="13"/>
  <c r="H81" i="13"/>
  <c r="AL81" i="13"/>
  <c r="AK81" i="13" s="1"/>
  <c r="AJ81" i="13"/>
  <c r="G97" i="13"/>
  <c r="H97" i="13"/>
  <c r="AL97" i="13"/>
  <c r="AK97" i="13" s="1"/>
  <c r="AJ97" i="13"/>
  <c r="G113" i="13"/>
  <c r="H113" i="13"/>
  <c r="AL113" i="13"/>
  <c r="AK113" i="13" s="1"/>
  <c r="AJ113" i="13"/>
  <c r="G129" i="13"/>
  <c r="H129" i="13"/>
  <c r="AL129" i="13"/>
  <c r="AK129" i="13" s="1"/>
  <c r="AJ129" i="13"/>
  <c r="G145" i="13"/>
  <c r="H145" i="13"/>
  <c r="AL145" i="13"/>
  <c r="AK145" i="13" s="1"/>
  <c r="AJ145" i="13"/>
  <c r="G161" i="13"/>
  <c r="H161" i="13"/>
  <c r="AL161" i="13"/>
  <c r="AK161" i="13" s="1"/>
  <c r="AJ161" i="13"/>
  <c r="AL19" i="14"/>
  <c r="AK19" i="14" s="1"/>
  <c r="AJ19" i="14"/>
  <c r="G19" i="14"/>
  <c r="H19" i="14"/>
  <c r="AL35" i="14"/>
  <c r="AK35" i="14" s="1"/>
  <c r="AJ35" i="14"/>
  <c r="G35" i="14"/>
  <c r="H35" i="14"/>
  <c r="AL51" i="14"/>
  <c r="AK51" i="14" s="1"/>
  <c r="AJ51" i="14"/>
  <c r="G51" i="14"/>
  <c r="H51" i="14"/>
  <c r="AL67" i="14"/>
  <c r="AK67" i="14" s="1"/>
  <c r="AJ67" i="14"/>
  <c r="G67" i="14"/>
  <c r="H67" i="14"/>
  <c r="AL83" i="14"/>
  <c r="AK83" i="14" s="1"/>
  <c r="AJ83" i="14"/>
  <c r="G83" i="14"/>
  <c r="H83" i="14"/>
  <c r="AL99" i="14"/>
  <c r="AK99" i="14" s="1"/>
  <c r="AJ99" i="14"/>
  <c r="G99" i="14"/>
  <c r="H99" i="14"/>
  <c r="AL115" i="14"/>
  <c r="AK115" i="14" s="1"/>
  <c r="AJ115" i="14"/>
  <c r="G115" i="14"/>
  <c r="H115" i="14"/>
  <c r="AL131" i="14"/>
  <c r="AK131" i="14" s="1"/>
  <c r="AJ131" i="14"/>
  <c r="G131" i="14"/>
  <c r="H131" i="14"/>
  <c r="AL147" i="14"/>
  <c r="AK147" i="14" s="1"/>
  <c r="AJ147" i="14"/>
  <c r="G147" i="14"/>
  <c r="H147" i="14"/>
  <c r="AL163" i="14"/>
  <c r="AK163" i="14" s="1"/>
  <c r="AJ163" i="14"/>
  <c r="G163" i="14"/>
  <c r="H163" i="14"/>
  <c r="AL21" i="15"/>
  <c r="AK21" i="15" s="1"/>
  <c r="AJ21" i="15"/>
  <c r="G21" i="15"/>
  <c r="H21" i="15"/>
  <c r="AL37" i="15"/>
  <c r="AK37" i="15" s="1"/>
  <c r="AJ37" i="15"/>
  <c r="G37" i="15"/>
  <c r="H37" i="15"/>
  <c r="AL53" i="15"/>
  <c r="AK53" i="15" s="1"/>
  <c r="AJ53" i="15"/>
  <c r="G53" i="15"/>
  <c r="H53" i="15"/>
  <c r="AL69" i="15"/>
  <c r="AK69" i="15" s="1"/>
  <c r="AJ69" i="15"/>
  <c r="G69" i="15"/>
  <c r="H69" i="15"/>
  <c r="AL85" i="15"/>
  <c r="AK85" i="15" s="1"/>
  <c r="AJ85" i="15"/>
  <c r="G85" i="15"/>
  <c r="H85" i="15"/>
  <c r="AL101" i="15"/>
  <c r="AK101" i="15" s="1"/>
  <c r="AJ101" i="15"/>
  <c r="G101" i="15"/>
  <c r="H101" i="15"/>
  <c r="AL117" i="15"/>
  <c r="AK117" i="15" s="1"/>
  <c r="AJ117" i="15"/>
  <c r="G117" i="15"/>
  <c r="H117" i="15"/>
  <c r="AL133" i="15"/>
  <c r="AK133" i="15" s="1"/>
  <c r="AJ133" i="15"/>
  <c r="G133" i="15"/>
  <c r="H133" i="15"/>
  <c r="AL149" i="15"/>
  <c r="AK149" i="15" s="1"/>
  <c r="AJ149" i="15"/>
  <c r="G149" i="15"/>
  <c r="H149" i="15"/>
  <c r="AL77" i="16"/>
  <c r="AK77" i="16" s="1"/>
  <c r="AJ77" i="16"/>
  <c r="G77" i="16"/>
  <c r="H77" i="16"/>
  <c r="H127" i="18"/>
  <c r="AL127" i="18"/>
  <c r="AK127" i="18" s="1"/>
  <c r="AJ127" i="18"/>
  <c r="G127" i="18"/>
  <c r="H17" i="19"/>
  <c r="AL17" i="19"/>
  <c r="AK17" i="19" s="1"/>
  <c r="AJ17" i="19"/>
  <c r="G17" i="19"/>
  <c r="H145" i="19"/>
  <c r="AL145" i="19"/>
  <c r="AK145" i="19" s="1"/>
  <c r="AJ145" i="19"/>
  <c r="G145" i="19"/>
  <c r="AJ35" i="20"/>
  <c r="G35" i="20"/>
  <c r="H35" i="20"/>
  <c r="AL35" i="20"/>
  <c r="AK35" i="20" s="1"/>
  <c r="G130" i="20"/>
  <c r="AJ130" i="20"/>
  <c r="H130" i="20"/>
  <c r="AL130" i="20"/>
  <c r="AK130" i="20" s="1"/>
  <c r="AL94" i="17"/>
  <c r="AK94" i="17" s="1"/>
  <c r="AJ94" i="17"/>
  <c r="G94" i="17"/>
  <c r="H94" i="17"/>
  <c r="G87" i="11"/>
  <c r="H87" i="11"/>
  <c r="AL87" i="11"/>
  <c r="AK87" i="11" s="1"/>
  <c r="AJ87" i="11"/>
  <c r="G103" i="11"/>
  <c r="H103" i="11"/>
  <c r="AL103" i="11"/>
  <c r="AK103" i="11" s="1"/>
  <c r="AJ103" i="11"/>
  <c r="G119" i="11"/>
  <c r="H119" i="11"/>
  <c r="AL119" i="11"/>
  <c r="AK119" i="11" s="1"/>
  <c r="AJ119" i="11"/>
  <c r="G135" i="11"/>
  <c r="H135" i="11"/>
  <c r="AL135" i="11"/>
  <c r="AK135" i="11" s="1"/>
  <c r="AJ135" i="11"/>
  <c r="G151" i="11"/>
  <c r="H151" i="11"/>
  <c r="AL151" i="11"/>
  <c r="AK151" i="11" s="1"/>
  <c r="AJ151" i="11"/>
  <c r="G167" i="11"/>
  <c r="H167" i="11"/>
  <c r="AL167" i="11"/>
  <c r="AK167" i="11" s="1"/>
  <c r="AJ167" i="11"/>
  <c r="AL25" i="12"/>
  <c r="AK25" i="12" s="1"/>
  <c r="AJ25" i="12"/>
  <c r="G25" i="12"/>
  <c r="H25" i="12"/>
  <c r="AL41" i="12"/>
  <c r="AK41" i="12" s="1"/>
  <c r="AJ41" i="12"/>
  <c r="G41" i="12"/>
  <c r="H41" i="12"/>
  <c r="AL57" i="12"/>
  <c r="AK57" i="12" s="1"/>
  <c r="AJ57" i="12"/>
  <c r="G57" i="12"/>
  <c r="H57" i="12"/>
  <c r="AL73" i="12"/>
  <c r="AK73" i="12" s="1"/>
  <c r="AJ73" i="12"/>
  <c r="G73" i="12"/>
  <c r="H73" i="12"/>
  <c r="AL89" i="12"/>
  <c r="AK89" i="12" s="1"/>
  <c r="AJ89" i="12"/>
  <c r="G89" i="12"/>
  <c r="H89" i="12"/>
  <c r="AL105" i="12"/>
  <c r="AK105" i="12" s="1"/>
  <c r="AJ105" i="12"/>
  <c r="G105" i="12"/>
  <c r="H105" i="12"/>
  <c r="AL121" i="12"/>
  <c r="AK121" i="12" s="1"/>
  <c r="AJ121" i="12"/>
  <c r="G121" i="12"/>
  <c r="H121" i="12"/>
  <c r="AL137" i="12"/>
  <c r="AK137" i="12" s="1"/>
  <c r="AJ137" i="12"/>
  <c r="G137" i="12"/>
  <c r="H137" i="12"/>
  <c r="AL153" i="12"/>
  <c r="AK153" i="12" s="1"/>
  <c r="AJ153" i="12"/>
  <c r="G153" i="12"/>
  <c r="H153" i="12"/>
  <c r="AL169" i="12"/>
  <c r="AK169" i="12" s="1"/>
  <c r="AJ169" i="12"/>
  <c r="G169" i="12"/>
  <c r="H169" i="12"/>
  <c r="AL27" i="13"/>
  <c r="AK27" i="13" s="1"/>
  <c r="AJ27" i="13"/>
  <c r="G27" i="13"/>
  <c r="H27" i="13"/>
  <c r="AL43" i="13"/>
  <c r="AK43" i="13" s="1"/>
  <c r="AJ43" i="13"/>
  <c r="G43" i="13"/>
  <c r="H43" i="13"/>
  <c r="AL59" i="13"/>
  <c r="AK59" i="13" s="1"/>
  <c r="AJ59" i="13"/>
  <c r="G59" i="13"/>
  <c r="H59" i="13"/>
  <c r="AL75" i="13"/>
  <c r="AK75" i="13" s="1"/>
  <c r="AJ75" i="13"/>
  <c r="G75" i="13"/>
  <c r="H75" i="13"/>
  <c r="AL91" i="13"/>
  <c r="AK91" i="13" s="1"/>
  <c r="AJ91" i="13"/>
  <c r="G91" i="13"/>
  <c r="H91" i="13"/>
  <c r="AL107" i="13"/>
  <c r="AK107" i="13" s="1"/>
  <c r="AJ107" i="13"/>
  <c r="G107" i="13"/>
  <c r="H107" i="13"/>
  <c r="AL123" i="13"/>
  <c r="AK123" i="13" s="1"/>
  <c r="AJ123" i="13"/>
  <c r="G123" i="13"/>
  <c r="H123" i="13"/>
  <c r="AL139" i="13"/>
  <c r="AK139" i="13" s="1"/>
  <c r="AJ139" i="13"/>
  <c r="G139" i="13"/>
  <c r="H139" i="13"/>
  <c r="AL155" i="13"/>
  <c r="AK155" i="13" s="1"/>
  <c r="AJ155" i="13"/>
  <c r="G155" i="13"/>
  <c r="H155" i="13"/>
  <c r="AL171" i="13"/>
  <c r="AK171" i="13" s="1"/>
  <c r="AJ171" i="13"/>
  <c r="G171" i="13"/>
  <c r="H171" i="13"/>
  <c r="AJ29" i="14"/>
  <c r="G29" i="14"/>
  <c r="H29" i="14"/>
  <c r="AL29" i="14"/>
  <c r="AK29" i="14" s="1"/>
  <c r="AJ45" i="14"/>
  <c r="G45" i="14"/>
  <c r="H45" i="14"/>
  <c r="AL45" i="14"/>
  <c r="AK45" i="14" s="1"/>
  <c r="AJ61" i="14"/>
  <c r="G61" i="14"/>
  <c r="H61" i="14"/>
  <c r="AL61" i="14"/>
  <c r="AK61" i="14" s="1"/>
  <c r="AJ77" i="14"/>
  <c r="G77" i="14"/>
  <c r="H77" i="14"/>
  <c r="AL77" i="14"/>
  <c r="AK77" i="14" s="1"/>
  <c r="AJ93" i="14"/>
  <c r="G93" i="14"/>
  <c r="H93" i="14"/>
  <c r="AL93" i="14"/>
  <c r="AK93" i="14" s="1"/>
  <c r="AJ109" i="14"/>
  <c r="G109" i="14"/>
  <c r="H109" i="14"/>
  <c r="AL109" i="14"/>
  <c r="AK109" i="14" s="1"/>
  <c r="AJ125" i="14"/>
  <c r="G125" i="14"/>
  <c r="H125" i="14"/>
  <c r="AL125" i="14"/>
  <c r="AK125" i="14" s="1"/>
  <c r="AJ141" i="14"/>
  <c r="G141" i="14"/>
  <c r="H141" i="14"/>
  <c r="AL141" i="14"/>
  <c r="AK141" i="14" s="1"/>
  <c r="AJ157" i="14"/>
  <c r="G157" i="14"/>
  <c r="H157" i="14"/>
  <c r="AL157" i="14"/>
  <c r="AK157" i="14" s="1"/>
  <c r="AJ173" i="14"/>
  <c r="G173" i="14"/>
  <c r="H173" i="14"/>
  <c r="AL173" i="14"/>
  <c r="AK173" i="14" s="1"/>
  <c r="H15" i="15"/>
  <c r="AL15" i="15"/>
  <c r="AK15" i="15" s="1"/>
  <c r="AJ15" i="15"/>
  <c r="G15" i="15"/>
  <c r="A15" i="15"/>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H31" i="15"/>
  <c r="AL31" i="15"/>
  <c r="AK31" i="15" s="1"/>
  <c r="AJ31" i="15"/>
  <c r="G31" i="15"/>
  <c r="H47" i="15"/>
  <c r="AL47" i="15"/>
  <c r="AK47" i="15" s="1"/>
  <c r="AJ47" i="15"/>
  <c r="G47" i="15"/>
  <c r="H63" i="15"/>
  <c r="AL63" i="15"/>
  <c r="AK63" i="15" s="1"/>
  <c r="AJ63" i="15"/>
  <c r="G63" i="15"/>
  <c r="H79" i="15"/>
  <c r="AL79" i="15"/>
  <c r="AK79" i="15" s="1"/>
  <c r="AJ79" i="15"/>
  <c r="G79" i="15"/>
  <c r="H95" i="15"/>
  <c r="AL95" i="15"/>
  <c r="AK95" i="15" s="1"/>
  <c r="AJ95" i="15"/>
  <c r="G95" i="15"/>
  <c r="H111" i="15"/>
  <c r="AL111" i="15"/>
  <c r="AK111" i="15" s="1"/>
  <c r="AJ111" i="15"/>
  <c r="G111" i="15"/>
  <c r="H127" i="15"/>
  <c r="AL127" i="15"/>
  <c r="AK127" i="15" s="1"/>
  <c r="AJ127" i="15"/>
  <c r="G127" i="15"/>
  <c r="H143" i="15"/>
  <c r="AL143" i="15"/>
  <c r="AK143" i="15" s="1"/>
  <c r="AJ143" i="15"/>
  <c r="G143" i="15"/>
  <c r="AL29" i="16"/>
  <c r="AK29" i="16" s="1"/>
  <c r="AJ29" i="16"/>
  <c r="G29" i="16"/>
  <c r="H29" i="16"/>
  <c r="AL157" i="16"/>
  <c r="AK157" i="16" s="1"/>
  <c r="AJ157" i="16"/>
  <c r="G157" i="16"/>
  <c r="H157" i="16"/>
  <c r="G81" i="17"/>
  <c r="H81" i="17"/>
  <c r="AJ81" i="17"/>
  <c r="AL81" i="17"/>
  <c r="AK81" i="17" s="1"/>
  <c r="H79" i="18"/>
  <c r="AL79" i="18"/>
  <c r="AK79" i="18" s="1"/>
  <c r="AJ79" i="18"/>
  <c r="G79" i="18"/>
  <c r="H97" i="19"/>
  <c r="AL97" i="19"/>
  <c r="AK97" i="19" s="1"/>
  <c r="AJ97" i="19"/>
  <c r="G97" i="19"/>
  <c r="AL46" i="17"/>
  <c r="AK46" i="17" s="1"/>
  <c r="AJ46" i="17"/>
  <c r="G46" i="17"/>
  <c r="H46" i="17"/>
  <c r="AL97" i="11"/>
  <c r="AK97" i="11" s="1"/>
  <c r="AJ97" i="11"/>
  <c r="G97" i="11"/>
  <c r="H97" i="11"/>
  <c r="AL113" i="11"/>
  <c r="AK113" i="11" s="1"/>
  <c r="AJ113" i="11"/>
  <c r="G113" i="11"/>
  <c r="H113" i="11"/>
  <c r="AL129" i="11"/>
  <c r="AK129" i="11" s="1"/>
  <c r="AJ129" i="11"/>
  <c r="G129" i="11"/>
  <c r="H129" i="11"/>
  <c r="AL145" i="11"/>
  <c r="AK145" i="11" s="1"/>
  <c r="AJ145" i="11"/>
  <c r="G145" i="11"/>
  <c r="H145" i="11"/>
  <c r="AL161" i="11"/>
  <c r="AK161" i="11" s="1"/>
  <c r="AJ161" i="11"/>
  <c r="G161" i="11"/>
  <c r="H161" i="11"/>
  <c r="AL19" i="12"/>
  <c r="AK19" i="12" s="1"/>
  <c r="AJ19" i="12"/>
  <c r="G19" i="12"/>
  <c r="H19" i="12"/>
  <c r="AL35" i="12"/>
  <c r="AK35" i="12" s="1"/>
  <c r="AJ35" i="12"/>
  <c r="G35" i="12"/>
  <c r="H35" i="12"/>
  <c r="AL51" i="12"/>
  <c r="AK51" i="12" s="1"/>
  <c r="AJ51" i="12"/>
  <c r="G51" i="12"/>
  <c r="H51" i="12"/>
  <c r="AL67" i="12"/>
  <c r="AK67" i="12" s="1"/>
  <c r="AJ67" i="12"/>
  <c r="G67" i="12"/>
  <c r="H67" i="12"/>
  <c r="AL83" i="12"/>
  <c r="AK83" i="12" s="1"/>
  <c r="AJ83" i="12"/>
  <c r="G83" i="12"/>
  <c r="H83" i="12"/>
  <c r="AL99" i="12"/>
  <c r="AK99" i="12" s="1"/>
  <c r="AJ99" i="12"/>
  <c r="G99" i="12"/>
  <c r="H99" i="12"/>
  <c r="AL115" i="12"/>
  <c r="AK115" i="12" s="1"/>
  <c r="AJ115" i="12"/>
  <c r="G115" i="12"/>
  <c r="H115" i="12"/>
  <c r="AL131" i="12"/>
  <c r="AK131" i="12" s="1"/>
  <c r="AJ131" i="12"/>
  <c r="G131" i="12"/>
  <c r="H131" i="12"/>
  <c r="AL147" i="12"/>
  <c r="AK147" i="12" s="1"/>
  <c r="AJ147" i="12"/>
  <c r="G147" i="12"/>
  <c r="H147" i="12"/>
  <c r="AL163" i="12"/>
  <c r="AK163" i="12" s="1"/>
  <c r="AJ163" i="12"/>
  <c r="G163" i="12"/>
  <c r="H163" i="12"/>
  <c r="G21" i="13"/>
  <c r="H21" i="13"/>
  <c r="AL21" i="13"/>
  <c r="AK21" i="13" s="1"/>
  <c r="AJ21" i="13"/>
  <c r="G37" i="13"/>
  <c r="H37" i="13"/>
  <c r="AL37" i="13"/>
  <c r="AK37" i="13" s="1"/>
  <c r="AJ37" i="13"/>
  <c r="G53" i="13"/>
  <c r="H53" i="13"/>
  <c r="AL53" i="13"/>
  <c r="AK53" i="13" s="1"/>
  <c r="AJ53" i="13"/>
  <c r="G69" i="13"/>
  <c r="H69" i="13"/>
  <c r="AL69" i="13"/>
  <c r="AK69" i="13" s="1"/>
  <c r="AJ69" i="13"/>
  <c r="G85" i="13"/>
  <c r="H85" i="13"/>
  <c r="AL85" i="13"/>
  <c r="AK85" i="13" s="1"/>
  <c r="AJ85" i="13"/>
  <c r="G101" i="13"/>
  <c r="H101" i="13"/>
  <c r="AL101" i="13"/>
  <c r="AK101" i="13" s="1"/>
  <c r="AJ101" i="13"/>
  <c r="G117" i="13"/>
  <c r="H117" i="13"/>
  <c r="AL117" i="13"/>
  <c r="AK117" i="13" s="1"/>
  <c r="AJ117" i="13"/>
  <c r="G133" i="13"/>
  <c r="H133" i="13"/>
  <c r="AL133" i="13"/>
  <c r="AK133" i="13" s="1"/>
  <c r="AJ133" i="13"/>
  <c r="G149" i="13"/>
  <c r="H149" i="13"/>
  <c r="AL149" i="13"/>
  <c r="AK149" i="13" s="1"/>
  <c r="AJ149" i="13"/>
  <c r="G165" i="13"/>
  <c r="H165" i="13"/>
  <c r="AL165" i="13"/>
  <c r="AK165" i="13" s="1"/>
  <c r="AJ165" i="13"/>
  <c r="AL23" i="14"/>
  <c r="AK23" i="14" s="1"/>
  <c r="AJ23" i="14"/>
  <c r="G23" i="14"/>
  <c r="H23" i="14"/>
  <c r="AL39" i="14"/>
  <c r="AK39" i="14" s="1"/>
  <c r="AJ39" i="14"/>
  <c r="G39" i="14"/>
  <c r="H39" i="14"/>
  <c r="AL55" i="14"/>
  <c r="AK55" i="14" s="1"/>
  <c r="AJ55" i="14"/>
  <c r="G55" i="14"/>
  <c r="H55" i="14"/>
  <c r="AL71" i="14"/>
  <c r="AK71" i="14" s="1"/>
  <c r="AJ71" i="14"/>
  <c r="G71" i="14"/>
  <c r="H71" i="14"/>
  <c r="AL87" i="14"/>
  <c r="AK87" i="14" s="1"/>
  <c r="AJ87" i="14"/>
  <c r="G87" i="14"/>
  <c r="H87" i="14"/>
  <c r="AL103" i="14"/>
  <c r="AK103" i="14" s="1"/>
  <c r="AJ103" i="14"/>
  <c r="G103" i="14"/>
  <c r="H103" i="14"/>
  <c r="AL119" i="14"/>
  <c r="AK119" i="14" s="1"/>
  <c r="AJ119" i="14"/>
  <c r="G119" i="14"/>
  <c r="H119" i="14"/>
  <c r="AL135" i="14"/>
  <c r="AK135" i="14" s="1"/>
  <c r="AJ135" i="14"/>
  <c r="G135" i="14"/>
  <c r="H135" i="14"/>
  <c r="AL151" i="14"/>
  <c r="AK151" i="14" s="1"/>
  <c r="AJ151" i="14"/>
  <c r="G151" i="14"/>
  <c r="H151" i="14"/>
  <c r="AL167" i="14"/>
  <c r="AK167" i="14" s="1"/>
  <c r="AJ167" i="14"/>
  <c r="G167" i="14"/>
  <c r="H167" i="14"/>
  <c r="AL25" i="15"/>
  <c r="AK25" i="15" s="1"/>
  <c r="AJ25" i="15"/>
  <c r="G25" i="15"/>
  <c r="H25" i="15"/>
  <c r="AL41" i="15"/>
  <c r="AK41" i="15" s="1"/>
  <c r="AJ41" i="15"/>
  <c r="G41" i="15"/>
  <c r="H41" i="15"/>
  <c r="AL57" i="15"/>
  <c r="AK57" i="15" s="1"/>
  <c r="AJ57" i="15"/>
  <c r="G57" i="15"/>
  <c r="H57" i="15"/>
  <c r="AL73" i="15"/>
  <c r="AK73" i="15" s="1"/>
  <c r="AJ73" i="15"/>
  <c r="G73" i="15"/>
  <c r="H73" i="15"/>
  <c r="AL89" i="15"/>
  <c r="AK89" i="15" s="1"/>
  <c r="AJ89" i="15"/>
  <c r="G89" i="15"/>
  <c r="H89" i="15"/>
  <c r="AL105" i="15"/>
  <c r="AK105" i="15" s="1"/>
  <c r="AJ105" i="15"/>
  <c r="G105" i="15"/>
  <c r="H105" i="15"/>
  <c r="AL121" i="15"/>
  <c r="AK121" i="15" s="1"/>
  <c r="AJ121" i="15"/>
  <c r="G121" i="15"/>
  <c r="H121" i="15"/>
  <c r="AL137" i="15"/>
  <c r="AK137" i="15" s="1"/>
  <c r="AJ137" i="15"/>
  <c r="G137" i="15"/>
  <c r="H137" i="15"/>
  <c r="AL153" i="15"/>
  <c r="AK153" i="15" s="1"/>
  <c r="AJ153" i="15"/>
  <c r="G153" i="15"/>
  <c r="H153" i="15"/>
  <c r="AL109" i="16"/>
  <c r="AK109" i="16" s="1"/>
  <c r="AJ109" i="16"/>
  <c r="G109" i="16"/>
  <c r="H109" i="16"/>
  <c r="H29" i="18"/>
  <c r="AJ29" i="18"/>
  <c r="AL29" i="18"/>
  <c r="AK29" i="18" s="1"/>
  <c r="G29" i="18"/>
  <c r="AJ159" i="18"/>
  <c r="G159" i="18"/>
  <c r="H159" i="18"/>
  <c r="AL159" i="18"/>
  <c r="AK159" i="18" s="1"/>
  <c r="H49" i="19"/>
  <c r="AL49" i="19"/>
  <c r="AK49" i="19" s="1"/>
  <c r="AJ49" i="19"/>
  <c r="G49" i="19"/>
  <c r="AL126" i="17"/>
  <c r="AK126" i="17" s="1"/>
  <c r="AJ126" i="17"/>
  <c r="G126" i="17"/>
  <c r="H126" i="17"/>
  <c r="G91" i="11"/>
  <c r="H91" i="11"/>
  <c r="AL91" i="11"/>
  <c r="AK91" i="11" s="1"/>
  <c r="AJ91" i="11"/>
  <c r="G107" i="11"/>
  <c r="H107" i="11"/>
  <c r="AL107" i="11"/>
  <c r="AK107" i="11" s="1"/>
  <c r="AJ107" i="11"/>
  <c r="G123" i="11"/>
  <c r="H123" i="11"/>
  <c r="AL123" i="11"/>
  <c r="AK123" i="11" s="1"/>
  <c r="AJ123" i="11"/>
  <c r="G139" i="11"/>
  <c r="H139" i="11"/>
  <c r="AL139" i="11"/>
  <c r="AK139" i="11" s="1"/>
  <c r="AJ139" i="11"/>
  <c r="G155" i="11"/>
  <c r="H155" i="11"/>
  <c r="AL155" i="11"/>
  <c r="AK155" i="11" s="1"/>
  <c r="AJ155" i="11"/>
  <c r="G171" i="11"/>
  <c r="H171" i="11"/>
  <c r="AL171" i="11"/>
  <c r="AK171" i="11" s="1"/>
  <c r="AJ171" i="11"/>
  <c r="AL29" i="12"/>
  <c r="AK29" i="12" s="1"/>
  <c r="AJ29" i="12"/>
  <c r="G29" i="12"/>
  <c r="H29" i="12"/>
  <c r="AL45" i="12"/>
  <c r="AK45" i="12" s="1"/>
  <c r="AJ45" i="12"/>
  <c r="G45" i="12"/>
  <c r="H45" i="12"/>
  <c r="AL61" i="12"/>
  <c r="AK61" i="12" s="1"/>
  <c r="AJ61" i="12"/>
  <c r="G61" i="12"/>
  <c r="H61" i="12"/>
  <c r="AL77" i="12"/>
  <c r="AK77" i="12" s="1"/>
  <c r="AJ77" i="12"/>
  <c r="G77" i="12"/>
  <c r="H77" i="12"/>
  <c r="AL93" i="12"/>
  <c r="AK93" i="12" s="1"/>
  <c r="AJ93" i="12"/>
  <c r="G93" i="12"/>
  <c r="H93" i="12"/>
  <c r="AL109" i="12"/>
  <c r="AK109" i="12" s="1"/>
  <c r="AJ109" i="12"/>
  <c r="G109" i="12"/>
  <c r="H109" i="12"/>
  <c r="AL125" i="12"/>
  <c r="AK125" i="12" s="1"/>
  <c r="AJ125" i="12"/>
  <c r="G125" i="12"/>
  <c r="H125" i="12"/>
  <c r="AL141" i="12"/>
  <c r="AK141" i="12" s="1"/>
  <c r="AJ141" i="12"/>
  <c r="G141" i="12"/>
  <c r="H141" i="12"/>
  <c r="AL157" i="12"/>
  <c r="AK157" i="12" s="1"/>
  <c r="AJ157" i="12"/>
  <c r="G157" i="12"/>
  <c r="H157" i="12"/>
  <c r="AL173" i="12"/>
  <c r="AK173" i="12" s="1"/>
  <c r="AJ173" i="12"/>
  <c r="G173" i="12"/>
  <c r="H173" i="12"/>
  <c r="AL15" i="13"/>
  <c r="AJ15" i="13"/>
  <c r="G15" i="13"/>
  <c r="A15" i="13"/>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K15" i="13"/>
  <c r="H15" i="13"/>
  <c r="AL31" i="13"/>
  <c r="AK31" i="13" s="1"/>
  <c r="AJ31" i="13"/>
  <c r="G31" i="13"/>
  <c r="H31" i="13"/>
  <c r="AL47" i="13"/>
  <c r="AK47" i="13" s="1"/>
  <c r="AJ47" i="13"/>
  <c r="G47" i="13"/>
  <c r="H47" i="13"/>
  <c r="AL63" i="13"/>
  <c r="AK63" i="13" s="1"/>
  <c r="AJ63" i="13"/>
  <c r="G63" i="13"/>
  <c r="H63" i="13"/>
  <c r="AL79" i="13"/>
  <c r="AK79" i="13" s="1"/>
  <c r="AJ79" i="13"/>
  <c r="G79" i="13"/>
  <c r="H79" i="13"/>
  <c r="AL95" i="13"/>
  <c r="AK95" i="13" s="1"/>
  <c r="AJ95" i="13"/>
  <c r="G95" i="13"/>
  <c r="H95" i="13"/>
  <c r="AL111" i="13"/>
  <c r="AK111" i="13" s="1"/>
  <c r="AJ111" i="13"/>
  <c r="G111" i="13"/>
  <c r="H111" i="13"/>
  <c r="AL127" i="13"/>
  <c r="AK127" i="13" s="1"/>
  <c r="AJ127" i="13"/>
  <c r="G127" i="13"/>
  <c r="H127" i="13"/>
  <c r="AL143" i="13"/>
  <c r="AK143" i="13" s="1"/>
  <c r="AJ143" i="13"/>
  <c r="G143" i="13"/>
  <c r="H143" i="13"/>
  <c r="AL159" i="13"/>
  <c r="AK159" i="13" s="1"/>
  <c r="AJ159" i="13"/>
  <c r="G159" i="13"/>
  <c r="H159" i="13"/>
  <c r="AJ17" i="14"/>
  <c r="G17" i="14"/>
  <c r="H17" i="14"/>
  <c r="AL17" i="14"/>
  <c r="AK17" i="14" s="1"/>
  <c r="AJ33" i="14"/>
  <c r="G33" i="14"/>
  <c r="H33" i="14"/>
  <c r="AL33" i="14"/>
  <c r="AK33" i="14" s="1"/>
  <c r="AJ49" i="14"/>
  <c r="G49" i="14"/>
  <c r="H49" i="14"/>
  <c r="AL49" i="14"/>
  <c r="AK49" i="14" s="1"/>
  <c r="AJ65" i="14"/>
  <c r="G65" i="14"/>
  <c r="H65" i="14"/>
  <c r="AL65" i="14"/>
  <c r="AK65" i="14" s="1"/>
  <c r="AJ81" i="14"/>
  <c r="G81" i="14"/>
  <c r="H81" i="14"/>
  <c r="AL81" i="14"/>
  <c r="AK81" i="14" s="1"/>
  <c r="AJ97" i="14"/>
  <c r="G97" i="14"/>
  <c r="H97" i="14"/>
  <c r="AL97" i="14"/>
  <c r="AK97" i="14" s="1"/>
  <c r="AJ113" i="14"/>
  <c r="G113" i="14"/>
  <c r="H113" i="14"/>
  <c r="AL113" i="14"/>
  <c r="AK113" i="14" s="1"/>
  <c r="AJ129" i="14"/>
  <c r="G129" i="14"/>
  <c r="H129" i="14"/>
  <c r="AL129" i="14"/>
  <c r="AK129" i="14" s="1"/>
  <c r="AJ145" i="14"/>
  <c r="G145" i="14"/>
  <c r="H145" i="14"/>
  <c r="AL145" i="14"/>
  <c r="AK145" i="14" s="1"/>
  <c r="AJ161" i="14"/>
  <c r="G161" i="14"/>
  <c r="H161" i="14"/>
  <c r="AL161" i="14"/>
  <c r="AK161" i="14" s="1"/>
  <c r="H19" i="15"/>
  <c r="AL19" i="15"/>
  <c r="AK19" i="15" s="1"/>
  <c r="AJ19" i="15"/>
  <c r="G19" i="15"/>
  <c r="H35" i="15"/>
  <c r="AL35" i="15"/>
  <c r="AK35" i="15" s="1"/>
  <c r="AJ35" i="15"/>
  <c r="G35" i="15"/>
  <c r="H51" i="15"/>
  <c r="AL51" i="15"/>
  <c r="AK51" i="15" s="1"/>
  <c r="AJ51" i="15"/>
  <c r="G51" i="15"/>
  <c r="H67" i="15"/>
  <c r="AL67" i="15"/>
  <c r="AK67" i="15" s="1"/>
  <c r="AJ67" i="15"/>
  <c r="G67" i="15"/>
  <c r="H83" i="15"/>
  <c r="AL83" i="15"/>
  <c r="AK83" i="15" s="1"/>
  <c r="AJ83" i="15"/>
  <c r="G83" i="15"/>
  <c r="H99" i="15"/>
  <c r="AL99" i="15"/>
  <c r="AK99" i="15" s="1"/>
  <c r="AJ99" i="15"/>
  <c r="G99" i="15"/>
  <c r="H115" i="15"/>
  <c r="AL115" i="15"/>
  <c r="AK115" i="15" s="1"/>
  <c r="AJ115" i="15"/>
  <c r="G115" i="15"/>
  <c r="H131" i="15"/>
  <c r="AL131" i="15"/>
  <c r="AK131" i="15" s="1"/>
  <c r="AJ131" i="15"/>
  <c r="G131" i="15"/>
  <c r="H147" i="15"/>
  <c r="AL147" i="15"/>
  <c r="AK147" i="15" s="1"/>
  <c r="AJ147" i="15"/>
  <c r="G147" i="15"/>
  <c r="H171" i="15"/>
  <c r="AL171" i="15"/>
  <c r="AK171" i="15" s="1"/>
  <c r="AJ171" i="15"/>
  <c r="G171" i="15"/>
  <c r="AL61" i="16"/>
  <c r="AK61" i="16" s="1"/>
  <c r="AJ61" i="16"/>
  <c r="G61" i="16"/>
  <c r="H61" i="16"/>
  <c r="G145" i="17"/>
  <c r="H145" i="17"/>
  <c r="AJ145" i="17"/>
  <c r="AL145" i="17"/>
  <c r="AK145" i="17" s="1"/>
  <c r="H111" i="18"/>
  <c r="AL111" i="18"/>
  <c r="AK111" i="18" s="1"/>
  <c r="AJ111" i="18"/>
  <c r="G111" i="18"/>
  <c r="H129" i="19"/>
  <c r="AL129" i="19"/>
  <c r="AK129" i="19" s="1"/>
  <c r="AJ129" i="19"/>
  <c r="G129" i="19"/>
  <c r="AJ19" i="20"/>
  <c r="G19" i="20"/>
  <c r="H19" i="20"/>
  <c r="AL19" i="20"/>
  <c r="AK19" i="20" s="1"/>
  <c r="G98" i="20"/>
  <c r="AJ98" i="20"/>
  <c r="H98" i="20"/>
  <c r="AL98" i="20"/>
  <c r="AK98" i="20" s="1"/>
  <c r="AL78" i="17"/>
  <c r="AK78" i="17" s="1"/>
  <c r="AJ78" i="17"/>
  <c r="G78" i="17"/>
  <c r="H78" i="17"/>
  <c r="AL101" i="11"/>
  <c r="AK101" i="11" s="1"/>
  <c r="AJ101" i="11"/>
  <c r="G101" i="11"/>
  <c r="H101" i="11"/>
  <c r="AL117" i="11"/>
  <c r="AK117" i="11" s="1"/>
  <c r="AJ117" i="11"/>
  <c r="G117" i="11"/>
  <c r="H117" i="11"/>
  <c r="AL133" i="11"/>
  <c r="AK133" i="11" s="1"/>
  <c r="AJ133" i="11"/>
  <c r="G133" i="11"/>
  <c r="H133" i="11"/>
  <c r="AL149" i="11"/>
  <c r="AK149" i="11" s="1"/>
  <c r="AJ149" i="11"/>
  <c r="G149" i="11"/>
  <c r="H149" i="11"/>
  <c r="AL165" i="11"/>
  <c r="AK165" i="11" s="1"/>
  <c r="AJ165" i="11"/>
  <c r="G165" i="11"/>
  <c r="H165" i="11"/>
  <c r="AL23" i="12"/>
  <c r="AK23" i="12" s="1"/>
  <c r="AJ23" i="12"/>
  <c r="G23" i="12"/>
  <c r="H23" i="12"/>
  <c r="AL39" i="12"/>
  <c r="AK39" i="12" s="1"/>
  <c r="AJ39" i="12"/>
  <c r="G39" i="12"/>
  <c r="H39" i="12"/>
  <c r="AL55" i="12"/>
  <c r="AK55" i="12" s="1"/>
  <c r="AJ55" i="12"/>
  <c r="G55" i="12"/>
  <c r="H55" i="12"/>
  <c r="AL71" i="12"/>
  <c r="AK71" i="12" s="1"/>
  <c r="AJ71" i="12"/>
  <c r="G71" i="12"/>
  <c r="H71" i="12"/>
  <c r="AL87" i="12"/>
  <c r="AK87" i="12" s="1"/>
  <c r="AJ87" i="12"/>
  <c r="G87" i="12"/>
  <c r="H87" i="12"/>
  <c r="AL103" i="12"/>
  <c r="AK103" i="12" s="1"/>
  <c r="AJ103" i="12"/>
  <c r="G103" i="12"/>
  <c r="H103" i="12"/>
  <c r="AL119" i="12"/>
  <c r="AK119" i="12" s="1"/>
  <c r="AJ119" i="12"/>
  <c r="G119" i="12"/>
  <c r="H119" i="12"/>
  <c r="AL135" i="12"/>
  <c r="AK135" i="12" s="1"/>
  <c r="AJ135" i="12"/>
  <c r="G135" i="12"/>
  <c r="H135" i="12"/>
  <c r="AL151" i="12"/>
  <c r="AK151" i="12" s="1"/>
  <c r="AJ151" i="12"/>
  <c r="G151" i="12"/>
  <c r="H151" i="12"/>
  <c r="AL167" i="12"/>
  <c r="AK167" i="12" s="1"/>
  <c r="AJ167" i="12"/>
  <c r="G167" i="12"/>
  <c r="H167" i="12"/>
  <c r="G25" i="13"/>
  <c r="H25" i="13"/>
  <c r="AL25" i="13"/>
  <c r="AK25" i="13" s="1"/>
  <c r="AJ25" i="13"/>
  <c r="G41" i="13"/>
  <c r="H41" i="13"/>
  <c r="AL41" i="13"/>
  <c r="AK41" i="13" s="1"/>
  <c r="AJ41" i="13"/>
  <c r="G57" i="13"/>
  <c r="H57" i="13"/>
  <c r="AL57" i="13"/>
  <c r="AK57" i="13" s="1"/>
  <c r="AJ57" i="13"/>
  <c r="G73" i="13"/>
  <c r="H73" i="13"/>
  <c r="AL73" i="13"/>
  <c r="AK73" i="13" s="1"/>
  <c r="AJ73" i="13"/>
  <c r="G89" i="13"/>
  <c r="H89" i="13"/>
  <c r="AL89" i="13"/>
  <c r="AK89" i="13" s="1"/>
  <c r="AJ89" i="13"/>
  <c r="G105" i="13"/>
  <c r="H105" i="13"/>
  <c r="AL105" i="13"/>
  <c r="AK105" i="13" s="1"/>
  <c r="AJ105" i="13"/>
  <c r="G121" i="13"/>
  <c r="H121" i="13"/>
  <c r="AL121" i="13"/>
  <c r="AK121" i="13" s="1"/>
  <c r="AJ121" i="13"/>
  <c r="G137" i="13"/>
  <c r="H137" i="13"/>
  <c r="AL137" i="13"/>
  <c r="AK137" i="13" s="1"/>
  <c r="AJ137" i="13"/>
  <c r="G153" i="13"/>
  <c r="H153" i="13"/>
  <c r="AL153" i="13"/>
  <c r="AK153" i="13" s="1"/>
  <c r="AJ153" i="13"/>
  <c r="G169" i="13"/>
  <c r="H169" i="13"/>
  <c r="AL169" i="13"/>
  <c r="AK169" i="13" s="1"/>
  <c r="AJ169" i="13"/>
  <c r="AL27" i="14"/>
  <c r="AK27" i="14" s="1"/>
  <c r="AJ27" i="14"/>
  <c r="G27" i="14"/>
  <c r="H27" i="14"/>
  <c r="AL43" i="14"/>
  <c r="AK43" i="14" s="1"/>
  <c r="AJ43" i="14"/>
  <c r="G43" i="14"/>
  <c r="H43" i="14"/>
  <c r="AL59" i="14"/>
  <c r="AK59" i="14" s="1"/>
  <c r="AJ59" i="14"/>
  <c r="G59" i="14"/>
  <c r="H59" i="14"/>
  <c r="AL75" i="14"/>
  <c r="AK75" i="14" s="1"/>
  <c r="AJ75" i="14"/>
  <c r="G75" i="14"/>
  <c r="H75" i="14"/>
  <c r="AL91" i="14"/>
  <c r="AK91" i="14" s="1"/>
  <c r="AJ91" i="14"/>
  <c r="G91" i="14"/>
  <c r="H91" i="14"/>
  <c r="AL107" i="14"/>
  <c r="AK107" i="14" s="1"/>
  <c r="AJ107" i="14"/>
  <c r="G107" i="14"/>
  <c r="H107" i="14"/>
  <c r="AL123" i="14"/>
  <c r="AK123" i="14" s="1"/>
  <c r="AJ123" i="14"/>
  <c r="G123" i="14"/>
  <c r="H123" i="14"/>
  <c r="AL139" i="14"/>
  <c r="AK139" i="14" s="1"/>
  <c r="AJ139" i="14"/>
  <c r="G139" i="14"/>
  <c r="H139" i="14"/>
  <c r="AL155" i="14"/>
  <c r="AK155" i="14" s="1"/>
  <c r="AJ155" i="14"/>
  <c r="G155" i="14"/>
  <c r="H155" i="14"/>
  <c r="AL171" i="14"/>
  <c r="AK171" i="14" s="1"/>
  <c r="AJ171" i="14"/>
  <c r="G171" i="14"/>
  <c r="H171" i="14"/>
  <c r="AL29" i="15"/>
  <c r="AK29" i="15" s="1"/>
  <c r="AJ29" i="15"/>
  <c r="G29" i="15"/>
  <c r="H29" i="15"/>
  <c r="AL45" i="15"/>
  <c r="AK45" i="15" s="1"/>
  <c r="AJ45" i="15"/>
  <c r="G45" i="15"/>
  <c r="H45" i="15"/>
  <c r="AL61" i="15"/>
  <c r="AK61" i="15" s="1"/>
  <c r="AJ61" i="15"/>
  <c r="G61" i="15"/>
  <c r="H61" i="15"/>
  <c r="AL77" i="15"/>
  <c r="AK77" i="15" s="1"/>
  <c r="AJ77" i="15"/>
  <c r="G77" i="15"/>
  <c r="H77" i="15"/>
  <c r="AL93" i="15"/>
  <c r="AK93" i="15" s="1"/>
  <c r="AJ93" i="15"/>
  <c r="G93" i="15"/>
  <c r="H93" i="15"/>
  <c r="AL109" i="15"/>
  <c r="AK109" i="15" s="1"/>
  <c r="AJ109" i="15"/>
  <c r="G109" i="15"/>
  <c r="H109" i="15"/>
  <c r="AL125" i="15"/>
  <c r="AK125" i="15" s="1"/>
  <c r="AJ125" i="15"/>
  <c r="G125" i="15"/>
  <c r="H125" i="15"/>
  <c r="AL141" i="15"/>
  <c r="AK141" i="15" s="1"/>
  <c r="AJ141" i="15"/>
  <c r="G141" i="15"/>
  <c r="H141" i="15"/>
  <c r="AL141" i="16"/>
  <c r="AK141" i="16" s="1"/>
  <c r="AJ141" i="16"/>
  <c r="G141" i="16"/>
  <c r="H141" i="16"/>
  <c r="G49" i="17"/>
  <c r="H49" i="17"/>
  <c r="AJ49" i="17"/>
  <c r="AL49" i="17"/>
  <c r="AK49" i="17" s="1"/>
  <c r="H63" i="18"/>
  <c r="AL63" i="18"/>
  <c r="AK63" i="18" s="1"/>
  <c r="AJ63" i="18"/>
  <c r="G63" i="18"/>
  <c r="H81" i="19"/>
  <c r="AL81" i="19"/>
  <c r="AK81" i="19" s="1"/>
  <c r="AJ81" i="19"/>
  <c r="G81" i="19"/>
  <c r="AL30" i="17"/>
  <c r="AK30" i="17" s="1"/>
  <c r="AJ30" i="17"/>
  <c r="G30" i="17"/>
  <c r="H30" i="17"/>
  <c r="AL158" i="17"/>
  <c r="AK158" i="17" s="1"/>
  <c r="AJ158" i="17"/>
  <c r="G158" i="17"/>
  <c r="H158" i="17"/>
  <c r="AL165" i="15"/>
  <c r="AK165" i="15" s="1"/>
  <c r="AJ165" i="15"/>
  <c r="G165" i="15"/>
  <c r="H165" i="15"/>
  <c r="H23" i="16"/>
  <c r="AL23" i="16"/>
  <c r="AK23" i="16" s="1"/>
  <c r="AJ23" i="16"/>
  <c r="G23" i="16"/>
  <c r="H39" i="16"/>
  <c r="AL39" i="16"/>
  <c r="AK39" i="16" s="1"/>
  <c r="AJ39" i="16"/>
  <c r="G39" i="16"/>
  <c r="H55" i="16"/>
  <c r="AL55" i="16"/>
  <c r="AK55" i="16" s="1"/>
  <c r="AJ55" i="16"/>
  <c r="G55" i="16"/>
  <c r="H71" i="16"/>
  <c r="AL71" i="16"/>
  <c r="AK71" i="16" s="1"/>
  <c r="AJ71" i="16"/>
  <c r="G71" i="16"/>
  <c r="H87" i="16"/>
  <c r="AL87" i="16"/>
  <c r="AK87" i="16" s="1"/>
  <c r="AJ87" i="16"/>
  <c r="G87" i="16"/>
  <c r="H103" i="16"/>
  <c r="AL103" i="16"/>
  <c r="AK103" i="16" s="1"/>
  <c r="AJ103" i="16"/>
  <c r="G103" i="16"/>
  <c r="H119" i="16"/>
  <c r="AL119" i="16"/>
  <c r="AK119" i="16" s="1"/>
  <c r="AJ119" i="16"/>
  <c r="G119" i="16"/>
  <c r="H135" i="16"/>
  <c r="AL135" i="16"/>
  <c r="AK135" i="16" s="1"/>
  <c r="AJ135" i="16"/>
  <c r="G135" i="16"/>
  <c r="H151" i="16"/>
  <c r="AL151" i="16"/>
  <c r="AK151" i="16" s="1"/>
  <c r="AJ151" i="16"/>
  <c r="G151" i="16"/>
  <c r="H167" i="16"/>
  <c r="AL167" i="16"/>
  <c r="AK167" i="16" s="1"/>
  <c r="AJ167" i="16"/>
  <c r="G167" i="16"/>
  <c r="H37" i="17"/>
  <c r="AJ37" i="17"/>
  <c r="AL37" i="17"/>
  <c r="AK37" i="17" s="1"/>
  <c r="G37" i="17"/>
  <c r="H69" i="17"/>
  <c r="AJ69" i="17"/>
  <c r="AL69" i="17"/>
  <c r="AK69" i="17" s="1"/>
  <c r="G69" i="17"/>
  <c r="H101" i="17"/>
  <c r="AJ101" i="17"/>
  <c r="AL101" i="17"/>
  <c r="AK101" i="17" s="1"/>
  <c r="G101" i="17"/>
  <c r="H133" i="17"/>
  <c r="AJ133" i="17"/>
  <c r="AL133" i="17"/>
  <c r="AK133" i="17" s="1"/>
  <c r="G133" i="17"/>
  <c r="H165" i="17"/>
  <c r="AJ165" i="17"/>
  <c r="AL165" i="17"/>
  <c r="AK165" i="17" s="1"/>
  <c r="G165" i="17"/>
  <c r="G17" i="18"/>
  <c r="H17" i="18"/>
  <c r="AJ17" i="18"/>
  <c r="AL17" i="18"/>
  <c r="AK17" i="18" s="1"/>
  <c r="G41" i="18"/>
  <c r="H41" i="18"/>
  <c r="AL41" i="18"/>
  <c r="AK41" i="18" s="1"/>
  <c r="AJ41" i="18"/>
  <c r="G57" i="18"/>
  <c r="H57" i="18"/>
  <c r="AL57" i="18"/>
  <c r="AK57" i="18" s="1"/>
  <c r="AJ57" i="18"/>
  <c r="G73" i="18"/>
  <c r="H73" i="18"/>
  <c r="AL73" i="18"/>
  <c r="AK73" i="18" s="1"/>
  <c r="AJ73" i="18"/>
  <c r="G89" i="18"/>
  <c r="H89" i="18"/>
  <c r="AL89" i="18"/>
  <c r="AK89" i="18" s="1"/>
  <c r="AJ89" i="18"/>
  <c r="G105" i="18"/>
  <c r="H105" i="18"/>
  <c r="AL105" i="18"/>
  <c r="AK105" i="18" s="1"/>
  <c r="AJ105" i="18"/>
  <c r="G121" i="18"/>
  <c r="H121" i="18"/>
  <c r="AL121" i="18"/>
  <c r="AK121" i="18" s="1"/>
  <c r="AJ121" i="18"/>
  <c r="H137" i="18"/>
  <c r="AL137" i="18"/>
  <c r="AK137" i="18" s="1"/>
  <c r="AJ137" i="18"/>
  <c r="G137" i="18"/>
  <c r="H153" i="18"/>
  <c r="AL153" i="18"/>
  <c r="AK153" i="18" s="1"/>
  <c r="AJ153" i="18"/>
  <c r="G153" i="18"/>
  <c r="H169" i="18"/>
  <c r="AL169" i="18"/>
  <c r="AK169" i="18" s="1"/>
  <c r="AJ169" i="18"/>
  <c r="G169" i="18"/>
  <c r="AJ27" i="19"/>
  <c r="G27" i="19"/>
  <c r="H27" i="19"/>
  <c r="AL27" i="19"/>
  <c r="AK27" i="19" s="1"/>
  <c r="AJ43" i="19"/>
  <c r="G43" i="19"/>
  <c r="H43" i="19"/>
  <c r="AL43" i="19"/>
  <c r="AK43" i="19" s="1"/>
  <c r="AJ59" i="19"/>
  <c r="G59" i="19"/>
  <c r="H59" i="19"/>
  <c r="AL59" i="19"/>
  <c r="AK59" i="19" s="1"/>
  <c r="AJ75" i="19"/>
  <c r="G75" i="19"/>
  <c r="H75" i="19"/>
  <c r="AL75" i="19"/>
  <c r="AK75" i="19" s="1"/>
  <c r="AJ91" i="19"/>
  <c r="G91" i="19"/>
  <c r="H91" i="19"/>
  <c r="AL91" i="19"/>
  <c r="AK91" i="19" s="1"/>
  <c r="AJ107" i="19"/>
  <c r="G107" i="19"/>
  <c r="H107" i="19"/>
  <c r="AL107" i="19"/>
  <c r="AK107" i="19" s="1"/>
  <c r="AJ123" i="19"/>
  <c r="G123" i="19"/>
  <c r="H123" i="19"/>
  <c r="AL123" i="19"/>
  <c r="AK123" i="19" s="1"/>
  <c r="AJ139" i="19"/>
  <c r="G139" i="19"/>
  <c r="H139" i="19"/>
  <c r="AL139" i="19"/>
  <c r="AK139" i="19" s="1"/>
  <c r="AJ155" i="19"/>
  <c r="G155" i="19"/>
  <c r="H155" i="19"/>
  <c r="AL155" i="19"/>
  <c r="AK155" i="19" s="1"/>
  <c r="AJ171" i="19"/>
  <c r="G171" i="19"/>
  <c r="H171" i="19"/>
  <c r="AL171" i="19"/>
  <c r="AK171" i="19" s="1"/>
  <c r="H29" i="20"/>
  <c r="AL29" i="20"/>
  <c r="AK29" i="20" s="1"/>
  <c r="AJ29" i="20"/>
  <c r="G29" i="20"/>
  <c r="H54" i="20"/>
  <c r="AL54" i="20"/>
  <c r="AK54" i="20" s="1"/>
  <c r="G54" i="20"/>
  <c r="AJ54" i="20"/>
  <c r="H86" i="20"/>
  <c r="AL86" i="20"/>
  <c r="AK86" i="20" s="1"/>
  <c r="G86" i="20"/>
  <c r="AJ86" i="20"/>
  <c r="H118" i="20"/>
  <c r="AL118" i="20"/>
  <c r="AK118" i="20" s="1"/>
  <c r="G118" i="20"/>
  <c r="AJ118" i="20"/>
  <c r="H150" i="20"/>
  <c r="AL150" i="20"/>
  <c r="AK150" i="20" s="1"/>
  <c r="G150" i="20"/>
  <c r="AJ150" i="20"/>
  <c r="AL24" i="17"/>
  <c r="AK24" i="17" s="1"/>
  <c r="AJ24" i="17"/>
  <c r="G24" i="17"/>
  <c r="H24" i="17"/>
  <c r="AL40" i="17"/>
  <c r="AK40" i="17" s="1"/>
  <c r="AJ40" i="17"/>
  <c r="G40" i="17"/>
  <c r="H40" i="17"/>
  <c r="AL56" i="17"/>
  <c r="AK56" i="17" s="1"/>
  <c r="AJ56" i="17"/>
  <c r="G56" i="17"/>
  <c r="H56" i="17"/>
  <c r="AL72" i="17"/>
  <c r="AK72" i="17" s="1"/>
  <c r="AJ72" i="17"/>
  <c r="G72" i="17"/>
  <c r="H72" i="17"/>
  <c r="AL88" i="17"/>
  <c r="AK88" i="17" s="1"/>
  <c r="AJ88" i="17"/>
  <c r="G88" i="17"/>
  <c r="H88" i="17"/>
  <c r="AL104" i="17"/>
  <c r="AK104" i="17" s="1"/>
  <c r="AJ104" i="17"/>
  <c r="G104" i="17"/>
  <c r="H104" i="17"/>
  <c r="AL120" i="17"/>
  <c r="AK120" i="17" s="1"/>
  <c r="AJ120" i="17"/>
  <c r="G120" i="17"/>
  <c r="H120" i="17"/>
  <c r="AL136" i="17"/>
  <c r="AK136" i="17" s="1"/>
  <c r="AJ136" i="17"/>
  <c r="G136" i="17"/>
  <c r="H136" i="17"/>
  <c r="AL152" i="17"/>
  <c r="AK152" i="17" s="1"/>
  <c r="AJ152" i="17"/>
  <c r="G152" i="17"/>
  <c r="H152" i="17"/>
  <c r="H159" i="15"/>
  <c r="AL159" i="15"/>
  <c r="AK159" i="15" s="1"/>
  <c r="AJ159" i="15"/>
  <c r="G159" i="15"/>
  <c r="AL17" i="16"/>
  <c r="AK17" i="16" s="1"/>
  <c r="AJ17" i="16"/>
  <c r="G17" i="16"/>
  <c r="H17" i="16"/>
  <c r="AL33" i="16"/>
  <c r="AK33" i="16" s="1"/>
  <c r="AJ33" i="16"/>
  <c r="G33" i="16"/>
  <c r="H33" i="16"/>
  <c r="AL49" i="16"/>
  <c r="AK49" i="16" s="1"/>
  <c r="AJ49" i="16"/>
  <c r="G49" i="16"/>
  <c r="H49" i="16"/>
  <c r="AL65" i="16"/>
  <c r="AK65" i="16" s="1"/>
  <c r="AJ65" i="16"/>
  <c r="G65" i="16"/>
  <c r="H65" i="16"/>
  <c r="AL81" i="16"/>
  <c r="AK81" i="16" s="1"/>
  <c r="AJ81" i="16"/>
  <c r="G81" i="16"/>
  <c r="H81" i="16"/>
  <c r="AL97" i="16"/>
  <c r="AK97" i="16" s="1"/>
  <c r="AJ97" i="16"/>
  <c r="G97" i="16"/>
  <c r="H97" i="16"/>
  <c r="AL113" i="16"/>
  <c r="AK113" i="16" s="1"/>
  <c r="AJ113" i="16"/>
  <c r="G113" i="16"/>
  <c r="H113" i="16"/>
  <c r="AL129" i="16"/>
  <c r="AK129" i="16" s="1"/>
  <c r="AJ129" i="16"/>
  <c r="G129" i="16"/>
  <c r="H129" i="16"/>
  <c r="AL145" i="16"/>
  <c r="AK145" i="16" s="1"/>
  <c r="AJ145" i="16"/>
  <c r="G145" i="16"/>
  <c r="H145" i="16"/>
  <c r="AL161" i="16"/>
  <c r="AK161" i="16" s="1"/>
  <c r="AJ161" i="16"/>
  <c r="G161" i="16"/>
  <c r="H161" i="16"/>
  <c r="G25" i="17"/>
  <c r="H25" i="17"/>
  <c r="AJ25" i="17"/>
  <c r="AL25" i="17"/>
  <c r="AK25" i="17" s="1"/>
  <c r="G57" i="17"/>
  <c r="H57" i="17"/>
  <c r="AJ57" i="17"/>
  <c r="AL57" i="17"/>
  <c r="AK57" i="17" s="1"/>
  <c r="G89" i="17"/>
  <c r="H89" i="17"/>
  <c r="AJ89" i="17"/>
  <c r="AL89" i="17"/>
  <c r="AK89" i="17" s="1"/>
  <c r="G121" i="17"/>
  <c r="H121" i="17"/>
  <c r="AJ121" i="17"/>
  <c r="AL121" i="17"/>
  <c r="AK121" i="17" s="1"/>
  <c r="G153" i="17"/>
  <c r="H153" i="17"/>
  <c r="AJ153" i="17"/>
  <c r="AL153" i="17"/>
  <c r="AK153" i="17" s="1"/>
  <c r="H35" i="18"/>
  <c r="AL35" i="18"/>
  <c r="AK35" i="18" s="1"/>
  <c r="AJ35" i="18"/>
  <c r="G35" i="18"/>
  <c r="H51" i="18"/>
  <c r="AL51" i="18"/>
  <c r="AK51" i="18" s="1"/>
  <c r="AJ51" i="18"/>
  <c r="G51" i="18"/>
  <c r="H67" i="18"/>
  <c r="AL67" i="18"/>
  <c r="AK67" i="18" s="1"/>
  <c r="AJ67" i="18"/>
  <c r="G67" i="18"/>
  <c r="H83" i="18"/>
  <c r="AL83" i="18"/>
  <c r="AK83" i="18" s="1"/>
  <c r="AJ83" i="18"/>
  <c r="G83" i="18"/>
  <c r="H99" i="18"/>
  <c r="AL99" i="18"/>
  <c r="AK99" i="18" s="1"/>
  <c r="AJ99" i="18"/>
  <c r="G99" i="18"/>
  <c r="H115" i="18"/>
  <c r="AL115" i="18"/>
  <c r="AK115" i="18" s="1"/>
  <c r="AJ115" i="18"/>
  <c r="G115" i="18"/>
  <c r="H131" i="18"/>
  <c r="AL131" i="18"/>
  <c r="AK131" i="18" s="1"/>
  <c r="AJ131" i="18"/>
  <c r="G131" i="18"/>
  <c r="AJ147" i="18"/>
  <c r="G147" i="18"/>
  <c r="H147" i="18"/>
  <c r="AL147" i="18"/>
  <c r="AK147" i="18" s="1"/>
  <c r="AJ163" i="18"/>
  <c r="G163" i="18"/>
  <c r="H163" i="18"/>
  <c r="AL163" i="18"/>
  <c r="AK163" i="18" s="1"/>
  <c r="H21" i="19"/>
  <c r="AL21" i="19"/>
  <c r="AK21" i="19" s="1"/>
  <c r="AJ21" i="19"/>
  <c r="G21" i="19"/>
  <c r="H37" i="19"/>
  <c r="AL37" i="19"/>
  <c r="AK37" i="19" s="1"/>
  <c r="AJ37" i="19"/>
  <c r="G37" i="19"/>
  <c r="H53" i="19"/>
  <c r="AL53" i="19"/>
  <c r="AK53" i="19" s="1"/>
  <c r="AJ53" i="19"/>
  <c r="G53" i="19"/>
  <c r="H69" i="19"/>
  <c r="AL69" i="19"/>
  <c r="AK69" i="19" s="1"/>
  <c r="AJ69" i="19"/>
  <c r="G69" i="19"/>
  <c r="H85" i="19"/>
  <c r="AL85" i="19"/>
  <c r="AK85" i="19" s="1"/>
  <c r="AJ85" i="19"/>
  <c r="G85" i="19"/>
  <c r="H101" i="19"/>
  <c r="AL101" i="19"/>
  <c r="AK101" i="19" s="1"/>
  <c r="AJ101" i="19"/>
  <c r="G101" i="19"/>
  <c r="H117" i="19"/>
  <c r="AL117" i="19"/>
  <c r="AK117" i="19" s="1"/>
  <c r="AJ117" i="19"/>
  <c r="G117" i="19"/>
  <c r="H133" i="19"/>
  <c r="AL133" i="19"/>
  <c r="AK133" i="19" s="1"/>
  <c r="AJ133" i="19"/>
  <c r="G133" i="19"/>
  <c r="H149" i="19"/>
  <c r="AL149" i="19"/>
  <c r="AK149" i="19" s="1"/>
  <c r="AJ149" i="19"/>
  <c r="G149" i="19"/>
  <c r="H165" i="19"/>
  <c r="AL165" i="19"/>
  <c r="AK165" i="19" s="1"/>
  <c r="AJ165" i="19"/>
  <c r="G165" i="19"/>
  <c r="AJ23" i="20"/>
  <c r="G23" i="20"/>
  <c r="H23" i="20"/>
  <c r="AL23" i="20"/>
  <c r="AK23" i="20" s="1"/>
  <c r="AJ39" i="20"/>
  <c r="G39" i="20"/>
  <c r="H39" i="20"/>
  <c r="AL39" i="20"/>
  <c r="AK39" i="20" s="1"/>
  <c r="G74" i="20"/>
  <c r="AJ74" i="20"/>
  <c r="H74" i="20"/>
  <c r="AL74" i="20"/>
  <c r="AK74" i="20" s="1"/>
  <c r="G106" i="20"/>
  <c r="AJ106" i="20"/>
  <c r="H106" i="20"/>
  <c r="AL106" i="20"/>
  <c r="AK106" i="20" s="1"/>
  <c r="G138" i="20"/>
  <c r="AJ138" i="20"/>
  <c r="H138" i="20"/>
  <c r="AL138" i="20"/>
  <c r="AK138" i="20" s="1"/>
  <c r="G170" i="20"/>
  <c r="AJ170" i="20"/>
  <c r="H170" i="20"/>
  <c r="AL170" i="20"/>
  <c r="AK170" i="20" s="1"/>
  <c r="AL18" i="17"/>
  <c r="AK18" i="17" s="1"/>
  <c r="AJ18" i="17"/>
  <c r="G18" i="17"/>
  <c r="H18" i="17"/>
  <c r="AL34" i="17"/>
  <c r="AK34" i="17" s="1"/>
  <c r="AJ34" i="17"/>
  <c r="G34" i="17"/>
  <c r="H34" i="17"/>
  <c r="AL50" i="17"/>
  <c r="AK50" i="17" s="1"/>
  <c r="AJ50" i="17"/>
  <c r="G50" i="17"/>
  <c r="H50" i="17"/>
  <c r="AL66" i="17"/>
  <c r="AK66" i="17" s="1"/>
  <c r="AJ66" i="17"/>
  <c r="G66" i="17"/>
  <c r="H66" i="17"/>
  <c r="AL82" i="17"/>
  <c r="AK82" i="17" s="1"/>
  <c r="AJ82" i="17"/>
  <c r="G82" i="17"/>
  <c r="H82" i="17"/>
  <c r="AL98" i="17"/>
  <c r="AK98" i="17" s="1"/>
  <c r="AJ98" i="17"/>
  <c r="G98" i="17"/>
  <c r="H98" i="17"/>
  <c r="AL114" i="17"/>
  <c r="AK114" i="17" s="1"/>
  <c r="AJ114" i="17"/>
  <c r="G114" i="17"/>
  <c r="H114" i="17"/>
  <c r="AL130" i="17"/>
  <c r="AK130" i="17" s="1"/>
  <c r="AJ130" i="17"/>
  <c r="G130" i="17"/>
  <c r="H130" i="17"/>
  <c r="AL146" i="17"/>
  <c r="AK146" i="17" s="1"/>
  <c r="AJ146" i="17"/>
  <c r="G146" i="17"/>
  <c r="H146" i="17"/>
  <c r="AL169" i="15"/>
  <c r="AK169" i="15" s="1"/>
  <c r="AJ169" i="15"/>
  <c r="G169" i="15"/>
  <c r="H169" i="15"/>
  <c r="H27" i="16"/>
  <c r="AL27" i="16"/>
  <c r="AK27" i="16" s="1"/>
  <c r="AJ27" i="16"/>
  <c r="G27" i="16"/>
  <c r="H43" i="16"/>
  <c r="AL43" i="16"/>
  <c r="AK43" i="16" s="1"/>
  <c r="AJ43" i="16"/>
  <c r="G43" i="16"/>
  <c r="H59" i="16"/>
  <c r="AL59" i="16"/>
  <c r="AK59" i="16" s="1"/>
  <c r="AJ59" i="16"/>
  <c r="G59" i="16"/>
  <c r="H75" i="16"/>
  <c r="AL75" i="16"/>
  <c r="AK75" i="16" s="1"/>
  <c r="AJ75" i="16"/>
  <c r="G75" i="16"/>
  <c r="H91" i="16"/>
  <c r="AL91" i="16"/>
  <c r="AK91" i="16" s="1"/>
  <c r="AJ91" i="16"/>
  <c r="G91" i="16"/>
  <c r="H107" i="16"/>
  <c r="AL107" i="16"/>
  <c r="AK107" i="16" s="1"/>
  <c r="AJ107" i="16"/>
  <c r="G107" i="16"/>
  <c r="H123" i="16"/>
  <c r="AL123" i="16"/>
  <c r="AK123" i="16" s="1"/>
  <c r="AJ123" i="16"/>
  <c r="G123" i="16"/>
  <c r="H139" i="16"/>
  <c r="AL139" i="16"/>
  <c r="AK139" i="16" s="1"/>
  <c r="AJ139" i="16"/>
  <c r="G139" i="16"/>
  <c r="H155" i="16"/>
  <c r="AL155" i="16"/>
  <c r="AK155" i="16" s="1"/>
  <c r="AJ155" i="16"/>
  <c r="G155" i="16"/>
  <c r="H171" i="16"/>
  <c r="AL171" i="16"/>
  <c r="AK171" i="16" s="1"/>
  <c r="AJ171" i="16"/>
  <c r="G171" i="16"/>
  <c r="H45" i="17"/>
  <c r="AJ45" i="17"/>
  <c r="AL45" i="17"/>
  <c r="AK45" i="17" s="1"/>
  <c r="G45" i="17"/>
  <c r="H77" i="17"/>
  <c r="AJ77" i="17"/>
  <c r="AL77" i="17"/>
  <c r="AK77" i="17" s="1"/>
  <c r="G77" i="17"/>
  <c r="H109" i="17"/>
  <c r="AJ109" i="17"/>
  <c r="AL109" i="17"/>
  <c r="AK109" i="17" s="1"/>
  <c r="G109" i="17"/>
  <c r="H141" i="17"/>
  <c r="AJ141" i="17"/>
  <c r="AL141" i="17"/>
  <c r="AK141" i="17" s="1"/>
  <c r="G141" i="17"/>
  <c r="H173" i="17"/>
  <c r="AJ173" i="17"/>
  <c r="AL173" i="17"/>
  <c r="AK173" i="17" s="1"/>
  <c r="G173" i="17"/>
  <c r="G25" i="18"/>
  <c r="H25" i="18"/>
  <c r="AJ25" i="18"/>
  <c r="AL25" i="18"/>
  <c r="AK25" i="18" s="1"/>
  <c r="G45" i="18"/>
  <c r="H45" i="18"/>
  <c r="AL45" i="18"/>
  <c r="AK45" i="18" s="1"/>
  <c r="AJ45" i="18"/>
  <c r="G61" i="18"/>
  <c r="H61" i="18"/>
  <c r="AL61" i="18"/>
  <c r="AK61" i="18" s="1"/>
  <c r="AJ61" i="18"/>
  <c r="G77" i="18"/>
  <c r="H77" i="18"/>
  <c r="AL77" i="18"/>
  <c r="AK77" i="18" s="1"/>
  <c r="AJ77" i="18"/>
  <c r="G93" i="18"/>
  <c r="H93" i="18"/>
  <c r="AL93" i="18"/>
  <c r="AK93" i="18" s="1"/>
  <c r="AJ93" i="18"/>
  <c r="G109" i="18"/>
  <c r="H109" i="18"/>
  <c r="AL109" i="18"/>
  <c r="AK109" i="18" s="1"/>
  <c r="AJ109" i="18"/>
  <c r="G125" i="18"/>
  <c r="H125" i="18"/>
  <c r="AL125" i="18"/>
  <c r="AK125" i="18" s="1"/>
  <c r="AJ125" i="18"/>
  <c r="H141" i="18"/>
  <c r="AL141" i="18"/>
  <c r="AK141" i="18" s="1"/>
  <c r="AJ141" i="18"/>
  <c r="G141" i="18"/>
  <c r="H157" i="18"/>
  <c r="AL157" i="18"/>
  <c r="AK157" i="18" s="1"/>
  <c r="AJ157" i="18"/>
  <c r="G157" i="18"/>
  <c r="H173" i="18"/>
  <c r="AL173" i="18"/>
  <c r="AK173" i="18" s="1"/>
  <c r="AJ173" i="18"/>
  <c r="G173" i="18"/>
  <c r="AJ15" i="19"/>
  <c r="G15" i="19"/>
  <c r="H15" i="19"/>
  <c r="AL15" i="19"/>
  <c r="AK15" i="19" s="1"/>
  <c r="AJ31" i="19"/>
  <c r="G31" i="19"/>
  <c r="H31" i="19"/>
  <c r="AL31" i="19"/>
  <c r="AK31" i="19" s="1"/>
  <c r="AJ47" i="19"/>
  <c r="G47" i="19"/>
  <c r="H47" i="19"/>
  <c r="AL47" i="19"/>
  <c r="AK47" i="19" s="1"/>
  <c r="AJ63" i="19"/>
  <c r="G63" i="19"/>
  <c r="H63" i="19"/>
  <c r="AL63" i="19"/>
  <c r="AK63" i="19" s="1"/>
  <c r="AJ79" i="19"/>
  <c r="G79" i="19"/>
  <c r="H79" i="19"/>
  <c r="AL79" i="19"/>
  <c r="AK79" i="19" s="1"/>
  <c r="AJ95" i="19"/>
  <c r="G95" i="19"/>
  <c r="H95" i="19"/>
  <c r="AL95" i="19"/>
  <c r="AK95" i="19" s="1"/>
  <c r="AJ111" i="19"/>
  <c r="G111" i="19"/>
  <c r="H111" i="19"/>
  <c r="AL111" i="19"/>
  <c r="AK111" i="19" s="1"/>
  <c r="AJ127" i="19"/>
  <c r="G127" i="19"/>
  <c r="H127" i="19"/>
  <c r="AL127" i="19"/>
  <c r="AK127" i="19" s="1"/>
  <c r="AJ143" i="19"/>
  <c r="G143" i="19"/>
  <c r="H143" i="19"/>
  <c r="AL143" i="19"/>
  <c r="AK143" i="19" s="1"/>
  <c r="AJ159" i="19"/>
  <c r="G159" i="19"/>
  <c r="H159" i="19"/>
  <c r="AL159" i="19"/>
  <c r="AK159" i="19" s="1"/>
  <c r="H17" i="20"/>
  <c r="AL17" i="20"/>
  <c r="AK17" i="20" s="1"/>
  <c r="AJ17" i="20"/>
  <c r="G17" i="20"/>
  <c r="H33" i="20"/>
  <c r="AL33" i="20"/>
  <c r="AK33" i="20" s="1"/>
  <c r="AJ33" i="20"/>
  <c r="G33" i="20"/>
  <c r="H62" i="20"/>
  <c r="AL62" i="20"/>
  <c r="AK62" i="20" s="1"/>
  <c r="G62" i="20"/>
  <c r="AJ62" i="20"/>
  <c r="H94" i="20"/>
  <c r="AL94" i="20"/>
  <c r="AK94" i="20" s="1"/>
  <c r="G94" i="20"/>
  <c r="AJ94" i="20"/>
  <c r="H126" i="20"/>
  <c r="AL126" i="20"/>
  <c r="AK126" i="20" s="1"/>
  <c r="G126" i="20"/>
  <c r="AJ126" i="20"/>
  <c r="H158" i="20"/>
  <c r="AL158" i="20"/>
  <c r="AK158" i="20" s="1"/>
  <c r="G158" i="20"/>
  <c r="AJ158" i="20"/>
  <c r="AL28" i="17"/>
  <c r="AK28" i="17" s="1"/>
  <c r="AJ28" i="17"/>
  <c r="G28" i="17"/>
  <c r="H28" i="17"/>
  <c r="AL44" i="17"/>
  <c r="AK44" i="17" s="1"/>
  <c r="AJ44" i="17"/>
  <c r="G44" i="17"/>
  <c r="H44" i="17"/>
  <c r="AL60" i="17"/>
  <c r="AK60" i="17" s="1"/>
  <c r="AJ60" i="17"/>
  <c r="G60" i="17"/>
  <c r="H60" i="17"/>
  <c r="AL76" i="17"/>
  <c r="AK76" i="17" s="1"/>
  <c r="AJ76" i="17"/>
  <c r="G76" i="17"/>
  <c r="H76" i="17"/>
  <c r="AL92" i="17"/>
  <c r="AK92" i="17" s="1"/>
  <c r="AJ92" i="17"/>
  <c r="G92" i="17"/>
  <c r="H92" i="17"/>
  <c r="AL108" i="17"/>
  <c r="AK108" i="17" s="1"/>
  <c r="AJ108" i="17"/>
  <c r="G108" i="17"/>
  <c r="H108" i="17"/>
  <c r="AL124" i="17"/>
  <c r="AK124" i="17" s="1"/>
  <c r="AJ124" i="17"/>
  <c r="G124" i="17"/>
  <c r="H124" i="17"/>
  <c r="AL140" i="17"/>
  <c r="AK140" i="17" s="1"/>
  <c r="AJ140" i="17"/>
  <c r="G140" i="17"/>
  <c r="H140" i="17"/>
  <c r="AL156" i="17"/>
  <c r="AK156" i="17" s="1"/>
  <c r="AJ156" i="17"/>
  <c r="G156" i="17"/>
  <c r="H156" i="17"/>
  <c r="H163" i="15"/>
  <c r="AL163" i="15"/>
  <c r="AK163" i="15" s="1"/>
  <c r="AJ163" i="15"/>
  <c r="G163" i="15"/>
  <c r="AL21" i="16"/>
  <c r="AK21" i="16" s="1"/>
  <c r="AJ21" i="16"/>
  <c r="G21" i="16"/>
  <c r="H21" i="16"/>
  <c r="AL37" i="16"/>
  <c r="AK37" i="16" s="1"/>
  <c r="AJ37" i="16"/>
  <c r="G37" i="16"/>
  <c r="H37" i="16"/>
  <c r="AL53" i="16"/>
  <c r="AK53" i="16" s="1"/>
  <c r="AJ53" i="16"/>
  <c r="G53" i="16"/>
  <c r="H53" i="16"/>
  <c r="AL69" i="16"/>
  <c r="AK69" i="16" s="1"/>
  <c r="AJ69" i="16"/>
  <c r="G69" i="16"/>
  <c r="H69" i="16"/>
  <c r="AL85" i="16"/>
  <c r="AK85" i="16" s="1"/>
  <c r="AJ85" i="16"/>
  <c r="G85" i="16"/>
  <c r="H85" i="16"/>
  <c r="AL101" i="16"/>
  <c r="AK101" i="16" s="1"/>
  <c r="AJ101" i="16"/>
  <c r="G101" i="16"/>
  <c r="H101" i="16"/>
  <c r="AL117" i="16"/>
  <c r="AK117" i="16" s="1"/>
  <c r="AJ117" i="16"/>
  <c r="G117" i="16"/>
  <c r="H117" i="16"/>
  <c r="AL133" i="16"/>
  <c r="AK133" i="16" s="1"/>
  <c r="AJ133" i="16"/>
  <c r="G133" i="16"/>
  <c r="H133" i="16"/>
  <c r="AL149" i="16"/>
  <c r="AK149" i="16" s="1"/>
  <c r="AJ149" i="16"/>
  <c r="G149" i="16"/>
  <c r="H149" i="16"/>
  <c r="AL165" i="16"/>
  <c r="AK165" i="16" s="1"/>
  <c r="AJ165" i="16"/>
  <c r="G165" i="16"/>
  <c r="H165" i="16"/>
  <c r="G33" i="17"/>
  <c r="H33" i="17"/>
  <c r="AJ33" i="17"/>
  <c r="AL33" i="17"/>
  <c r="AK33" i="17" s="1"/>
  <c r="G65" i="17"/>
  <c r="H65" i="17"/>
  <c r="AJ65" i="17"/>
  <c r="AL65" i="17"/>
  <c r="AK65" i="17" s="1"/>
  <c r="G97" i="17"/>
  <c r="H97" i="17"/>
  <c r="AJ97" i="17"/>
  <c r="AL97" i="17"/>
  <c r="AK97" i="17" s="1"/>
  <c r="G129" i="17"/>
  <c r="H129" i="17"/>
  <c r="AJ129" i="17"/>
  <c r="AL129" i="17"/>
  <c r="AK129" i="17" s="1"/>
  <c r="G161" i="17"/>
  <c r="H161" i="17"/>
  <c r="AJ161" i="17"/>
  <c r="AL161" i="17"/>
  <c r="AK161" i="17" s="1"/>
  <c r="H39" i="18"/>
  <c r="AL39" i="18"/>
  <c r="AK39" i="18" s="1"/>
  <c r="AJ39" i="18"/>
  <c r="G39" i="18"/>
  <c r="H55" i="18"/>
  <c r="AL55" i="18"/>
  <c r="AK55" i="18" s="1"/>
  <c r="AJ55" i="18"/>
  <c r="G55" i="18"/>
  <c r="H71" i="18"/>
  <c r="AL71" i="18"/>
  <c r="AK71" i="18" s="1"/>
  <c r="AJ71" i="18"/>
  <c r="G71" i="18"/>
  <c r="H87" i="18"/>
  <c r="AL87" i="18"/>
  <c r="AK87" i="18" s="1"/>
  <c r="AJ87" i="18"/>
  <c r="G87" i="18"/>
  <c r="H103" i="18"/>
  <c r="AL103" i="18"/>
  <c r="AK103" i="18" s="1"/>
  <c r="AJ103" i="18"/>
  <c r="G103" i="18"/>
  <c r="H119" i="18"/>
  <c r="AL119" i="18"/>
  <c r="AK119" i="18" s="1"/>
  <c r="AJ119" i="18"/>
  <c r="G119" i="18"/>
  <c r="AJ135" i="18"/>
  <c r="G135" i="18"/>
  <c r="H135" i="18"/>
  <c r="AL135" i="18"/>
  <c r="AK135" i="18" s="1"/>
  <c r="AJ151" i="18"/>
  <c r="G151" i="18"/>
  <c r="H151" i="18"/>
  <c r="AL151" i="18"/>
  <c r="AK151" i="18" s="1"/>
  <c r="AJ167" i="18"/>
  <c r="G167" i="18"/>
  <c r="H167" i="18"/>
  <c r="AL167" i="18"/>
  <c r="AK167" i="18" s="1"/>
  <c r="H25" i="19"/>
  <c r="AL25" i="19"/>
  <c r="AK25" i="19" s="1"/>
  <c r="AJ25" i="19"/>
  <c r="G25" i="19"/>
  <c r="H41" i="19"/>
  <c r="AL41" i="19"/>
  <c r="AK41" i="19" s="1"/>
  <c r="AJ41" i="19"/>
  <c r="G41" i="19"/>
  <c r="H57" i="19"/>
  <c r="AL57" i="19"/>
  <c r="AK57" i="19" s="1"/>
  <c r="AJ57" i="19"/>
  <c r="G57" i="19"/>
  <c r="H73" i="19"/>
  <c r="AL73" i="19"/>
  <c r="AK73" i="19" s="1"/>
  <c r="AJ73" i="19"/>
  <c r="G73" i="19"/>
  <c r="H89" i="19"/>
  <c r="AL89" i="19"/>
  <c r="AK89" i="19" s="1"/>
  <c r="AJ89" i="19"/>
  <c r="G89" i="19"/>
  <c r="H105" i="19"/>
  <c r="AL105" i="19"/>
  <c r="AK105" i="19" s="1"/>
  <c r="AJ105" i="19"/>
  <c r="G105" i="19"/>
  <c r="H121" i="19"/>
  <c r="AL121" i="19"/>
  <c r="AK121" i="19" s="1"/>
  <c r="AJ121" i="19"/>
  <c r="G121" i="19"/>
  <c r="H137" i="19"/>
  <c r="AL137" i="19"/>
  <c r="AK137" i="19" s="1"/>
  <c r="AJ137" i="19"/>
  <c r="G137" i="19"/>
  <c r="H153" i="19"/>
  <c r="AL153" i="19"/>
  <c r="AK153" i="19" s="1"/>
  <c r="AJ153" i="19"/>
  <c r="G153" i="19"/>
  <c r="H169" i="19"/>
  <c r="AL169" i="19"/>
  <c r="AK169" i="19" s="1"/>
  <c r="AJ169" i="19"/>
  <c r="G169" i="19"/>
  <c r="AJ27" i="20"/>
  <c r="G27" i="20"/>
  <c r="H27" i="20"/>
  <c r="AL27" i="20"/>
  <c r="AK27" i="20" s="1"/>
  <c r="AJ43" i="20"/>
  <c r="G43" i="20"/>
  <c r="H43" i="20"/>
  <c r="AL43" i="20"/>
  <c r="AK43" i="20" s="1"/>
  <c r="G50" i="20"/>
  <c r="AJ50" i="20"/>
  <c r="H50" i="20"/>
  <c r="AL50" i="20"/>
  <c r="AK50" i="20" s="1"/>
  <c r="G82" i="20"/>
  <c r="AJ82" i="20"/>
  <c r="H82" i="20"/>
  <c r="AL82" i="20"/>
  <c r="AK82" i="20" s="1"/>
  <c r="G114" i="20"/>
  <c r="AJ114" i="20"/>
  <c r="H114" i="20"/>
  <c r="AL114" i="20"/>
  <c r="AK114" i="20" s="1"/>
  <c r="G146" i="20"/>
  <c r="AJ146" i="20"/>
  <c r="H146" i="20"/>
  <c r="AL146" i="20"/>
  <c r="AK146" i="20" s="1"/>
  <c r="AL22" i="17"/>
  <c r="AK22" i="17" s="1"/>
  <c r="AJ22" i="17"/>
  <c r="G22" i="17"/>
  <c r="H22" i="17"/>
  <c r="AL38" i="17"/>
  <c r="AK38" i="17" s="1"/>
  <c r="AJ38" i="17"/>
  <c r="G38" i="17"/>
  <c r="H38" i="17"/>
  <c r="AL54" i="17"/>
  <c r="AK54" i="17" s="1"/>
  <c r="AJ54" i="17"/>
  <c r="G54" i="17"/>
  <c r="H54" i="17"/>
  <c r="AL70" i="17"/>
  <c r="AK70" i="17" s="1"/>
  <c r="AJ70" i="17"/>
  <c r="G70" i="17"/>
  <c r="H70" i="17"/>
  <c r="AL86" i="17"/>
  <c r="AK86" i="17" s="1"/>
  <c r="AJ86" i="17"/>
  <c r="G86" i="17"/>
  <c r="H86" i="17"/>
  <c r="AL102" i="17"/>
  <c r="AK102" i="17" s="1"/>
  <c r="AJ102" i="17"/>
  <c r="G102" i="17"/>
  <c r="H102" i="17"/>
  <c r="AL118" i="17"/>
  <c r="AK118" i="17" s="1"/>
  <c r="AJ118" i="17"/>
  <c r="G118" i="17"/>
  <c r="H118" i="17"/>
  <c r="AL134" i="17"/>
  <c r="AK134" i="17" s="1"/>
  <c r="AJ134" i="17"/>
  <c r="G134" i="17"/>
  <c r="H134" i="17"/>
  <c r="AL150" i="17"/>
  <c r="AK150" i="17" s="1"/>
  <c r="AJ150" i="17"/>
  <c r="G150" i="17"/>
  <c r="H150" i="17"/>
  <c r="AL157" i="15"/>
  <c r="AK157" i="15" s="1"/>
  <c r="AJ157" i="15"/>
  <c r="G157" i="15"/>
  <c r="H157" i="15"/>
  <c r="AL173" i="15"/>
  <c r="AK173" i="15" s="1"/>
  <c r="AJ173" i="15"/>
  <c r="G173" i="15"/>
  <c r="H173" i="15"/>
  <c r="H15" i="16"/>
  <c r="AL15" i="16"/>
  <c r="AK15" i="16" s="1"/>
  <c r="AJ15" i="16"/>
  <c r="G15" i="16"/>
  <c r="H31" i="16"/>
  <c r="AL31" i="16"/>
  <c r="AK31" i="16" s="1"/>
  <c r="AJ31" i="16"/>
  <c r="G31" i="16"/>
  <c r="H47" i="16"/>
  <c r="AL47" i="16"/>
  <c r="AK47" i="16" s="1"/>
  <c r="AJ47" i="16"/>
  <c r="G47" i="16"/>
  <c r="H63" i="16"/>
  <c r="AL63" i="16"/>
  <c r="AK63" i="16" s="1"/>
  <c r="AJ63" i="16"/>
  <c r="G63" i="16"/>
  <c r="H79" i="16"/>
  <c r="AL79" i="16"/>
  <c r="AK79" i="16" s="1"/>
  <c r="AJ79" i="16"/>
  <c r="G79" i="16"/>
  <c r="H95" i="16"/>
  <c r="AL95" i="16"/>
  <c r="AK95" i="16" s="1"/>
  <c r="AJ95" i="16"/>
  <c r="G95" i="16"/>
  <c r="H111" i="16"/>
  <c r="AL111" i="16"/>
  <c r="AK111" i="16" s="1"/>
  <c r="AJ111" i="16"/>
  <c r="G111" i="16"/>
  <c r="H127" i="16"/>
  <c r="AL127" i="16"/>
  <c r="AK127" i="16" s="1"/>
  <c r="AJ127" i="16"/>
  <c r="G127" i="16"/>
  <c r="H143" i="16"/>
  <c r="AL143" i="16"/>
  <c r="AK143" i="16" s="1"/>
  <c r="AJ143" i="16"/>
  <c r="G143" i="16"/>
  <c r="H159" i="16"/>
  <c r="AL159" i="16"/>
  <c r="AK159" i="16" s="1"/>
  <c r="AJ159" i="16"/>
  <c r="G159" i="16"/>
  <c r="H21" i="17"/>
  <c r="AJ21" i="17"/>
  <c r="AL21" i="17"/>
  <c r="AK21" i="17" s="1"/>
  <c r="G21" i="17"/>
  <c r="H53" i="17"/>
  <c r="AJ53" i="17"/>
  <c r="AL53" i="17"/>
  <c r="AK53" i="17" s="1"/>
  <c r="G53" i="17"/>
  <c r="H85" i="17"/>
  <c r="AJ85" i="17"/>
  <c r="AL85" i="17"/>
  <c r="AK85" i="17" s="1"/>
  <c r="G85" i="17"/>
  <c r="H117" i="17"/>
  <c r="AJ117" i="17"/>
  <c r="AL117" i="17"/>
  <c r="AK117" i="17" s="1"/>
  <c r="G117" i="17"/>
  <c r="H149" i="17"/>
  <c r="AJ149" i="17"/>
  <c r="AL149" i="17"/>
  <c r="AK149" i="17" s="1"/>
  <c r="G149" i="17"/>
  <c r="G33" i="18"/>
  <c r="H33" i="18"/>
  <c r="AJ33" i="18"/>
  <c r="AL33" i="18"/>
  <c r="AK33" i="18" s="1"/>
  <c r="G49" i="18"/>
  <c r="H49" i="18"/>
  <c r="AL49" i="18"/>
  <c r="AK49" i="18" s="1"/>
  <c r="AJ49" i="18"/>
  <c r="G65" i="18"/>
  <c r="H65" i="18"/>
  <c r="AL65" i="18"/>
  <c r="AK65" i="18" s="1"/>
  <c r="AJ65" i="18"/>
  <c r="G81" i="18"/>
  <c r="H81" i="18"/>
  <c r="AL81" i="18"/>
  <c r="AK81" i="18" s="1"/>
  <c r="AJ81" i="18"/>
  <c r="G97" i="18"/>
  <c r="H97" i="18"/>
  <c r="AL97" i="18"/>
  <c r="AK97" i="18" s="1"/>
  <c r="AJ97" i="18"/>
  <c r="G113" i="18"/>
  <c r="H113" i="18"/>
  <c r="AL113" i="18"/>
  <c r="AK113" i="18" s="1"/>
  <c r="AJ113" i="18"/>
  <c r="G129" i="18"/>
  <c r="H129" i="18"/>
  <c r="AL129" i="18"/>
  <c r="AK129" i="18" s="1"/>
  <c r="AJ129" i="18"/>
  <c r="H145" i="18"/>
  <c r="AL145" i="18"/>
  <c r="AK145" i="18" s="1"/>
  <c r="AJ145" i="18"/>
  <c r="G145" i="18"/>
  <c r="H161" i="18"/>
  <c r="AL161" i="18"/>
  <c r="AK161" i="18" s="1"/>
  <c r="AJ161" i="18"/>
  <c r="G161" i="18"/>
  <c r="AJ19" i="19"/>
  <c r="G19" i="19"/>
  <c r="H19" i="19"/>
  <c r="AL19" i="19"/>
  <c r="AK19" i="19" s="1"/>
  <c r="AJ35" i="19"/>
  <c r="G35" i="19"/>
  <c r="H35" i="19"/>
  <c r="AL35" i="19"/>
  <c r="AK35" i="19" s="1"/>
  <c r="AJ51" i="19"/>
  <c r="G51" i="19"/>
  <c r="H51" i="19"/>
  <c r="AL51" i="19"/>
  <c r="AK51" i="19" s="1"/>
  <c r="AJ67" i="19"/>
  <c r="G67" i="19"/>
  <c r="H67" i="19"/>
  <c r="AL67" i="19"/>
  <c r="AK67" i="19" s="1"/>
  <c r="AJ83" i="19"/>
  <c r="G83" i="19"/>
  <c r="H83" i="19"/>
  <c r="AL83" i="19"/>
  <c r="AK83" i="19" s="1"/>
  <c r="AJ99" i="19"/>
  <c r="G99" i="19"/>
  <c r="H99" i="19"/>
  <c r="AL99" i="19"/>
  <c r="AK99" i="19" s="1"/>
  <c r="AJ115" i="19"/>
  <c r="G115" i="19"/>
  <c r="H115" i="19"/>
  <c r="AL115" i="19"/>
  <c r="AK115" i="19" s="1"/>
  <c r="AJ131" i="19"/>
  <c r="G131" i="19"/>
  <c r="H131" i="19"/>
  <c r="AL131" i="19"/>
  <c r="AK131" i="19" s="1"/>
  <c r="AJ147" i="19"/>
  <c r="G147" i="19"/>
  <c r="H147" i="19"/>
  <c r="AL147" i="19"/>
  <c r="AK147" i="19" s="1"/>
  <c r="AJ163" i="19"/>
  <c r="G163" i="19"/>
  <c r="H163" i="19"/>
  <c r="AL163" i="19"/>
  <c r="AK163" i="19" s="1"/>
  <c r="H21" i="20"/>
  <c r="AL21" i="20"/>
  <c r="AK21" i="20" s="1"/>
  <c r="AJ21" i="20"/>
  <c r="G21" i="20"/>
  <c r="H37" i="20"/>
  <c r="AL37" i="20"/>
  <c r="AK37" i="20" s="1"/>
  <c r="AJ37" i="20"/>
  <c r="G37" i="20"/>
  <c r="H70" i="20"/>
  <c r="AL70" i="20"/>
  <c r="AK70" i="20" s="1"/>
  <c r="G70" i="20"/>
  <c r="AJ70" i="20"/>
  <c r="H102" i="20"/>
  <c r="AL102" i="20"/>
  <c r="AK102" i="20" s="1"/>
  <c r="G102" i="20"/>
  <c r="AJ102" i="20"/>
  <c r="H134" i="20"/>
  <c r="AL134" i="20"/>
  <c r="AK134" i="20" s="1"/>
  <c r="G134" i="20"/>
  <c r="AJ134" i="20"/>
  <c r="H166" i="20"/>
  <c r="AL166" i="20"/>
  <c r="AK166" i="20" s="1"/>
  <c r="G166" i="20"/>
  <c r="AJ166" i="20"/>
  <c r="AL16" i="17"/>
  <c r="AK16" i="17" s="1"/>
  <c r="AJ16" i="17"/>
  <c r="G16" i="17"/>
  <c r="H16" i="17"/>
  <c r="AL32" i="17"/>
  <c r="AK32" i="17" s="1"/>
  <c r="AJ32" i="17"/>
  <c r="G32" i="17"/>
  <c r="H32" i="17"/>
  <c r="AL48" i="17"/>
  <c r="AK48" i="17" s="1"/>
  <c r="AJ48" i="17"/>
  <c r="G48" i="17"/>
  <c r="H48" i="17"/>
  <c r="AL64" i="17"/>
  <c r="AK64" i="17" s="1"/>
  <c r="AJ64" i="17"/>
  <c r="G64" i="17"/>
  <c r="H64" i="17"/>
  <c r="AL80" i="17"/>
  <c r="AK80" i="17" s="1"/>
  <c r="AJ80" i="17"/>
  <c r="G80" i="17"/>
  <c r="H80" i="17"/>
  <c r="AL96" i="17"/>
  <c r="AK96" i="17" s="1"/>
  <c r="AJ96" i="17"/>
  <c r="G96" i="17"/>
  <c r="H96" i="17"/>
  <c r="AL112" i="17"/>
  <c r="AK112" i="17" s="1"/>
  <c r="AJ112" i="17"/>
  <c r="G112" i="17"/>
  <c r="H112" i="17"/>
  <c r="AL128" i="17"/>
  <c r="AK128" i="17" s="1"/>
  <c r="AJ128" i="17"/>
  <c r="G128" i="17"/>
  <c r="H128" i="17"/>
  <c r="AL144" i="17"/>
  <c r="AK144" i="17" s="1"/>
  <c r="AJ144" i="17"/>
  <c r="G144" i="17"/>
  <c r="H144" i="17"/>
  <c r="AL160" i="17"/>
  <c r="AK160" i="17" s="1"/>
  <c r="AJ160" i="17"/>
  <c r="G160" i="17"/>
  <c r="H160" i="17"/>
  <c r="H167" i="15"/>
  <c r="AL167" i="15"/>
  <c r="AK167" i="15" s="1"/>
  <c r="AJ167" i="15"/>
  <c r="G167" i="15"/>
  <c r="AL25" i="16"/>
  <c r="AK25" i="16" s="1"/>
  <c r="AJ25" i="16"/>
  <c r="G25" i="16"/>
  <c r="H25" i="16"/>
  <c r="AL41" i="16"/>
  <c r="AK41" i="16" s="1"/>
  <c r="AJ41" i="16"/>
  <c r="G41" i="16"/>
  <c r="H41" i="16"/>
  <c r="AL57" i="16"/>
  <c r="AK57" i="16" s="1"/>
  <c r="AJ57" i="16"/>
  <c r="G57" i="16"/>
  <c r="H57" i="16"/>
  <c r="AL73" i="16"/>
  <c r="AK73" i="16" s="1"/>
  <c r="AJ73" i="16"/>
  <c r="G73" i="16"/>
  <c r="H73" i="16"/>
  <c r="AL89" i="16"/>
  <c r="AK89" i="16" s="1"/>
  <c r="AJ89" i="16"/>
  <c r="G89" i="16"/>
  <c r="H89" i="16"/>
  <c r="AL105" i="16"/>
  <c r="AK105" i="16" s="1"/>
  <c r="AJ105" i="16"/>
  <c r="G105" i="16"/>
  <c r="H105" i="16"/>
  <c r="AL121" i="16"/>
  <c r="AK121" i="16" s="1"/>
  <c r="AJ121" i="16"/>
  <c r="G121" i="16"/>
  <c r="H121" i="16"/>
  <c r="AL137" i="16"/>
  <c r="AK137" i="16" s="1"/>
  <c r="AJ137" i="16"/>
  <c r="G137" i="16"/>
  <c r="H137" i="16"/>
  <c r="AL153" i="16"/>
  <c r="AK153" i="16" s="1"/>
  <c r="AJ153" i="16"/>
  <c r="G153" i="16"/>
  <c r="H153" i="16"/>
  <c r="AL169" i="16"/>
  <c r="AK169" i="16" s="1"/>
  <c r="AJ169" i="16"/>
  <c r="G169" i="16"/>
  <c r="H169" i="16"/>
  <c r="G41" i="17"/>
  <c r="H41" i="17"/>
  <c r="AJ41" i="17"/>
  <c r="AL41" i="17"/>
  <c r="AK41" i="17" s="1"/>
  <c r="G73" i="17"/>
  <c r="H73" i="17"/>
  <c r="AJ73" i="17"/>
  <c r="AL73" i="17"/>
  <c r="AK73" i="17" s="1"/>
  <c r="G105" i="17"/>
  <c r="H105" i="17"/>
  <c r="AJ105" i="17"/>
  <c r="AL105" i="17"/>
  <c r="AK105" i="17" s="1"/>
  <c r="G137" i="17"/>
  <c r="H137" i="17"/>
  <c r="AJ137" i="17"/>
  <c r="AL137" i="17"/>
  <c r="AK137" i="17" s="1"/>
  <c r="G169" i="17"/>
  <c r="H169" i="17"/>
  <c r="AJ169" i="17"/>
  <c r="AL169" i="17"/>
  <c r="AK169" i="17" s="1"/>
  <c r="H21" i="18"/>
  <c r="AJ21" i="18"/>
  <c r="AL21" i="18"/>
  <c r="AK21" i="18" s="1"/>
  <c r="G21" i="18"/>
  <c r="H43" i="18"/>
  <c r="AL43" i="18"/>
  <c r="AK43" i="18" s="1"/>
  <c r="AJ43" i="18"/>
  <c r="G43" i="18"/>
  <c r="H59" i="18"/>
  <c r="AL59" i="18"/>
  <c r="AK59" i="18" s="1"/>
  <c r="AJ59" i="18"/>
  <c r="G59" i="18"/>
  <c r="H75" i="18"/>
  <c r="AL75" i="18"/>
  <c r="AK75" i="18" s="1"/>
  <c r="AJ75" i="18"/>
  <c r="G75" i="18"/>
  <c r="H91" i="18"/>
  <c r="AL91" i="18"/>
  <c r="AK91" i="18" s="1"/>
  <c r="AJ91" i="18"/>
  <c r="G91" i="18"/>
  <c r="H107" i="18"/>
  <c r="AL107" i="18"/>
  <c r="AK107" i="18" s="1"/>
  <c r="AJ107" i="18"/>
  <c r="G107" i="18"/>
  <c r="H123" i="18"/>
  <c r="AL123" i="18"/>
  <c r="AK123" i="18" s="1"/>
  <c r="AJ123" i="18"/>
  <c r="G123" i="18"/>
  <c r="AJ139" i="18"/>
  <c r="G139" i="18"/>
  <c r="H139" i="18"/>
  <c r="AL139" i="18"/>
  <c r="AK139" i="18" s="1"/>
  <c r="AJ155" i="18"/>
  <c r="G155" i="18"/>
  <c r="H155" i="18"/>
  <c r="AL155" i="18"/>
  <c r="AK155" i="18" s="1"/>
  <c r="AJ171" i="18"/>
  <c r="G171" i="18"/>
  <c r="H171" i="18"/>
  <c r="AL171" i="18"/>
  <c r="AK171" i="18" s="1"/>
  <c r="H29" i="19"/>
  <c r="AL29" i="19"/>
  <c r="AK29" i="19" s="1"/>
  <c r="AJ29" i="19"/>
  <c r="G29" i="19"/>
  <c r="H45" i="19"/>
  <c r="AL45" i="19"/>
  <c r="AK45" i="19" s="1"/>
  <c r="AJ45" i="19"/>
  <c r="G45" i="19"/>
  <c r="H61" i="19"/>
  <c r="AL61" i="19"/>
  <c r="AK61" i="19" s="1"/>
  <c r="AJ61" i="19"/>
  <c r="G61" i="19"/>
  <c r="H77" i="19"/>
  <c r="AL77" i="19"/>
  <c r="AK77" i="19" s="1"/>
  <c r="AJ77" i="19"/>
  <c r="G77" i="19"/>
  <c r="H93" i="19"/>
  <c r="AL93" i="19"/>
  <c r="AK93" i="19" s="1"/>
  <c r="AJ93" i="19"/>
  <c r="G93" i="19"/>
  <c r="H109" i="19"/>
  <c r="AL109" i="19"/>
  <c r="AK109" i="19" s="1"/>
  <c r="AJ109" i="19"/>
  <c r="G109" i="19"/>
  <c r="H125" i="19"/>
  <c r="AL125" i="19"/>
  <c r="AK125" i="19" s="1"/>
  <c r="AJ125" i="19"/>
  <c r="G125" i="19"/>
  <c r="H141" i="19"/>
  <c r="AL141" i="19"/>
  <c r="AK141" i="19" s="1"/>
  <c r="AJ141" i="19"/>
  <c r="G141" i="19"/>
  <c r="H157" i="19"/>
  <c r="AL157" i="19"/>
  <c r="AK157" i="19" s="1"/>
  <c r="AJ157" i="19"/>
  <c r="G157" i="19"/>
  <c r="H173" i="19"/>
  <c r="AL173" i="19"/>
  <c r="AK173" i="19" s="1"/>
  <c r="AJ173" i="19"/>
  <c r="G173" i="19"/>
  <c r="AJ15" i="20"/>
  <c r="G15" i="20"/>
  <c r="H15" i="20"/>
  <c r="AL15" i="20"/>
  <c r="AK15" i="20" s="1"/>
  <c r="AJ31" i="20"/>
  <c r="G31" i="20"/>
  <c r="H31" i="20"/>
  <c r="AL31" i="20"/>
  <c r="AK31" i="20" s="1"/>
  <c r="G58" i="20"/>
  <c r="AJ58" i="20"/>
  <c r="H58" i="20"/>
  <c r="AL58" i="20"/>
  <c r="AK58" i="20" s="1"/>
  <c r="G90" i="20"/>
  <c r="AJ90" i="20"/>
  <c r="H90" i="20"/>
  <c r="AL90" i="20"/>
  <c r="AK90" i="20" s="1"/>
  <c r="G122" i="20"/>
  <c r="AJ122" i="20"/>
  <c r="H122" i="20"/>
  <c r="AL122" i="20"/>
  <c r="AK122" i="20" s="1"/>
  <c r="G154" i="20"/>
  <c r="AJ154" i="20"/>
  <c r="H154" i="20"/>
  <c r="AL154" i="20"/>
  <c r="AK154" i="20" s="1"/>
  <c r="AL26" i="17"/>
  <c r="AK26" i="17" s="1"/>
  <c r="AJ26" i="17"/>
  <c r="G26" i="17"/>
  <c r="H26" i="17"/>
  <c r="AL42" i="17"/>
  <c r="AK42" i="17" s="1"/>
  <c r="AJ42" i="17"/>
  <c r="G42" i="17"/>
  <c r="H42" i="17"/>
  <c r="AL58" i="17"/>
  <c r="AK58" i="17" s="1"/>
  <c r="AJ58" i="17"/>
  <c r="G58" i="17"/>
  <c r="H58" i="17"/>
  <c r="AL74" i="17"/>
  <c r="AK74" i="17" s="1"/>
  <c r="AJ74" i="17"/>
  <c r="G74" i="17"/>
  <c r="H74" i="17"/>
  <c r="AL90" i="17"/>
  <c r="AK90" i="17" s="1"/>
  <c r="AJ90" i="17"/>
  <c r="G90" i="17"/>
  <c r="H90" i="17"/>
  <c r="AL106" i="17"/>
  <c r="AK106" i="17" s="1"/>
  <c r="AJ106" i="17"/>
  <c r="G106" i="17"/>
  <c r="H106" i="17"/>
  <c r="AL122" i="17"/>
  <c r="AK122" i="17" s="1"/>
  <c r="AJ122" i="17"/>
  <c r="G122" i="17"/>
  <c r="H122" i="17"/>
  <c r="AL138" i="17"/>
  <c r="AK138" i="17" s="1"/>
  <c r="AJ138" i="17"/>
  <c r="G138" i="17"/>
  <c r="H138" i="17"/>
  <c r="AL154" i="17"/>
  <c r="AK154" i="17" s="1"/>
  <c r="AJ154" i="17"/>
  <c r="G154" i="17"/>
  <c r="H154" i="17"/>
  <c r="AL161" i="15"/>
  <c r="AK161" i="15" s="1"/>
  <c r="AJ161" i="15"/>
  <c r="G161" i="15"/>
  <c r="H161" i="15"/>
  <c r="H19" i="16"/>
  <c r="AL19" i="16"/>
  <c r="AK19" i="16" s="1"/>
  <c r="AJ19" i="16"/>
  <c r="G19" i="16"/>
  <c r="H35" i="16"/>
  <c r="AL35" i="16"/>
  <c r="AK35" i="16" s="1"/>
  <c r="AJ35" i="16"/>
  <c r="G35" i="16"/>
  <c r="H51" i="16"/>
  <c r="AL51" i="16"/>
  <c r="AK51" i="16" s="1"/>
  <c r="AJ51" i="16"/>
  <c r="G51" i="16"/>
  <c r="H67" i="16"/>
  <c r="AL67" i="16"/>
  <c r="AK67" i="16" s="1"/>
  <c r="AJ67" i="16"/>
  <c r="G67" i="16"/>
  <c r="H83" i="16"/>
  <c r="AL83" i="16"/>
  <c r="AK83" i="16" s="1"/>
  <c r="AJ83" i="16"/>
  <c r="G83" i="16"/>
  <c r="H99" i="16"/>
  <c r="AL99" i="16"/>
  <c r="AK99" i="16" s="1"/>
  <c r="AJ99" i="16"/>
  <c r="G99" i="16"/>
  <c r="H115" i="16"/>
  <c r="AL115" i="16"/>
  <c r="AK115" i="16" s="1"/>
  <c r="AJ115" i="16"/>
  <c r="G115" i="16"/>
  <c r="H131" i="16"/>
  <c r="AL131" i="16"/>
  <c r="AK131" i="16" s="1"/>
  <c r="AJ131" i="16"/>
  <c r="G131" i="16"/>
  <c r="H147" i="16"/>
  <c r="AL147" i="16"/>
  <c r="AK147" i="16" s="1"/>
  <c r="AJ147" i="16"/>
  <c r="G147" i="16"/>
  <c r="H163" i="16"/>
  <c r="AL163" i="16"/>
  <c r="AK163" i="16" s="1"/>
  <c r="AJ163" i="16"/>
  <c r="G163" i="16"/>
  <c r="H29" i="17"/>
  <c r="AJ29" i="17"/>
  <c r="AL29" i="17"/>
  <c r="AK29" i="17" s="1"/>
  <c r="G29" i="17"/>
  <c r="H61" i="17"/>
  <c r="AJ61" i="17"/>
  <c r="AL61" i="17"/>
  <c r="AK61" i="17" s="1"/>
  <c r="G61" i="17"/>
  <c r="H93" i="17"/>
  <c r="AJ93" i="17"/>
  <c r="AL93" i="17"/>
  <c r="AK93" i="17" s="1"/>
  <c r="G93" i="17"/>
  <c r="H125" i="17"/>
  <c r="AJ125" i="17"/>
  <c r="AL125" i="17"/>
  <c r="AK125" i="17" s="1"/>
  <c r="G125" i="17"/>
  <c r="H157" i="17"/>
  <c r="AJ157" i="17"/>
  <c r="AL157" i="17"/>
  <c r="AK157" i="17" s="1"/>
  <c r="G157" i="17"/>
  <c r="G37" i="18"/>
  <c r="H37" i="18"/>
  <c r="AL37" i="18"/>
  <c r="AK37" i="18" s="1"/>
  <c r="AJ37" i="18"/>
  <c r="G53" i="18"/>
  <c r="H53" i="18"/>
  <c r="AL53" i="18"/>
  <c r="AK53" i="18" s="1"/>
  <c r="AJ53" i="18"/>
  <c r="G69" i="18"/>
  <c r="H69" i="18"/>
  <c r="AL69" i="18"/>
  <c r="AK69" i="18" s="1"/>
  <c r="AJ69" i="18"/>
  <c r="G85" i="18"/>
  <c r="H85" i="18"/>
  <c r="AL85" i="18"/>
  <c r="AK85" i="18" s="1"/>
  <c r="AJ85" i="18"/>
  <c r="G101" i="18"/>
  <c r="H101" i="18"/>
  <c r="AL101" i="18"/>
  <c r="AK101" i="18" s="1"/>
  <c r="AJ101" i="18"/>
  <c r="G117" i="18"/>
  <c r="H117" i="18"/>
  <c r="AL117" i="18"/>
  <c r="AK117" i="18" s="1"/>
  <c r="AJ117" i="18"/>
  <c r="H133" i="18"/>
  <c r="AL133" i="18"/>
  <c r="AK133" i="18" s="1"/>
  <c r="AJ133" i="18"/>
  <c r="G133" i="18"/>
  <c r="H149" i="18"/>
  <c r="AL149" i="18"/>
  <c r="AK149" i="18" s="1"/>
  <c r="AJ149" i="18"/>
  <c r="G149" i="18"/>
  <c r="H165" i="18"/>
  <c r="AL165" i="18"/>
  <c r="AK165" i="18" s="1"/>
  <c r="AJ165" i="18"/>
  <c r="G165" i="18"/>
  <c r="AJ23" i="19"/>
  <c r="G23" i="19"/>
  <c r="H23" i="19"/>
  <c r="AL23" i="19"/>
  <c r="AK23" i="19" s="1"/>
  <c r="AJ39" i="19"/>
  <c r="G39" i="19"/>
  <c r="H39" i="19"/>
  <c r="AL39" i="19"/>
  <c r="AK39" i="19" s="1"/>
  <c r="AJ55" i="19"/>
  <c r="G55" i="19"/>
  <c r="H55" i="19"/>
  <c r="AL55" i="19"/>
  <c r="AK55" i="19" s="1"/>
  <c r="AJ71" i="19"/>
  <c r="G71" i="19"/>
  <c r="H71" i="19"/>
  <c r="AL71" i="19"/>
  <c r="AK71" i="19" s="1"/>
  <c r="AJ87" i="19"/>
  <c r="G87" i="19"/>
  <c r="H87" i="19"/>
  <c r="AL87" i="19"/>
  <c r="AK87" i="19" s="1"/>
  <c r="AJ103" i="19"/>
  <c r="G103" i="19"/>
  <c r="H103" i="19"/>
  <c r="AL103" i="19"/>
  <c r="AK103" i="19" s="1"/>
  <c r="AJ119" i="19"/>
  <c r="G119" i="19"/>
  <c r="H119" i="19"/>
  <c r="AL119" i="19"/>
  <c r="AK119" i="19" s="1"/>
  <c r="AJ135" i="19"/>
  <c r="G135" i="19"/>
  <c r="H135" i="19"/>
  <c r="AL135" i="19"/>
  <c r="AK135" i="19" s="1"/>
  <c r="AJ151" i="19"/>
  <c r="G151" i="19"/>
  <c r="H151" i="19"/>
  <c r="AL151" i="19"/>
  <c r="AK151" i="19" s="1"/>
  <c r="AJ167" i="19"/>
  <c r="G167" i="19"/>
  <c r="H167" i="19"/>
  <c r="AL167" i="19"/>
  <c r="AK167" i="19" s="1"/>
  <c r="H25" i="20"/>
  <c r="AL25" i="20"/>
  <c r="AK25" i="20" s="1"/>
  <c r="AJ25" i="20"/>
  <c r="G25" i="20"/>
  <c r="H41" i="20"/>
  <c r="AL41" i="20"/>
  <c r="AK41" i="20" s="1"/>
  <c r="AJ41" i="20"/>
  <c r="G41" i="20"/>
  <c r="H46" i="20"/>
  <c r="AL46" i="20"/>
  <c r="AK46" i="20" s="1"/>
  <c r="G46" i="20"/>
  <c r="AJ46" i="20"/>
  <c r="H78" i="20"/>
  <c r="AL78" i="20"/>
  <c r="AK78" i="20" s="1"/>
  <c r="G78" i="20"/>
  <c r="AJ78" i="20"/>
  <c r="H110" i="20"/>
  <c r="AL110" i="20"/>
  <c r="AK110" i="20" s="1"/>
  <c r="G110" i="20"/>
  <c r="AJ110" i="20"/>
  <c r="H142" i="20"/>
  <c r="AL142" i="20"/>
  <c r="AK142" i="20" s="1"/>
  <c r="G142" i="20"/>
  <c r="AJ142" i="20"/>
  <c r="AL20" i="17"/>
  <c r="AK20" i="17" s="1"/>
  <c r="AJ20" i="17"/>
  <c r="G20" i="17"/>
  <c r="H20" i="17"/>
  <c r="AL36" i="17"/>
  <c r="AK36" i="17" s="1"/>
  <c r="AJ36" i="17"/>
  <c r="G36" i="17"/>
  <c r="H36" i="17"/>
  <c r="AL52" i="17"/>
  <c r="AK52" i="17" s="1"/>
  <c r="AJ52" i="17"/>
  <c r="G52" i="17"/>
  <c r="H52" i="17"/>
  <c r="AL68" i="17"/>
  <c r="AK68" i="17" s="1"/>
  <c r="AJ68" i="17"/>
  <c r="G68" i="17"/>
  <c r="H68" i="17"/>
  <c r="AL84" i="17"/>
  <c r="AK84" i="17" s="1"/>
  <c r="AJ84" i="17"/>
  <c r="G84" i="17"/>
  <c r="H84" i="17"/>
  <c r="AL100" i="17"/>
  <c r="AK100" i="17" s="1"/>
  <c r="AJ100" i="17"/>
  <c r="G100" i="17"/>
  <c r="H100" i="17"/>
  <c r="AL116" i="17"/>
  <c r="AK116" i="17" s="1"/>
  <c r="AJ116" i="17"/>
  <c r="G116" i="17"/>
  <c r="H116" i="17"/>
  <c r="AL132" i="17"/>
  <c r="AK132" i="17" s="1"/>
  <c r="AJ132" i="17"/>
  <c r="G132" i="17"/>
  <c r="H132" i="17"/>
  <c r="AL148" i="17"/>
  <c r="AK148" i="17" s="1"/>
  <c r="AJ148" i="17"/>
  <c r="G148" i="17"/>
  <c r="H148" i="17"/>
  <c r="AL172" i="17"/>
  <c r="AK172" i="17" s="1"/>
  <c r="AJ172" i="17"/>
  <c r="G172" i="17"/>
  <c r="H172" i="17"/>
  <c r="AL24" i="18"/>
  <c r="AK24" i="18" s="1"/>
  <c r="AJ24" i="18"/>
  <c r="G24" i="18"/>
  <c r="H24" i="18"/>
  <c r="AL40" i="18"/>
  <c r="AK40" i="18" s="1"/>
  <c r="AJ40" i="18"/>
  <c r="G40" i="18"/>
  <c r="H40" i="18"/>
  <c r="AL56" i="18"/>
  <c r="AK56" i="18" s="1"/>
  <c r="AJ56" i="18"/>
  <c r="G56" i="18"/>
  <c r="H56" i="18"/>
  <c r="AL72" i="18"/>
  <c r="AK72" i="18" s="1"/>
  <c r="AJ72" i="18"/>
  <c r="G72" i="18"/>
  <c r="H72" i="18"/>
  <c r="AL88" i="18"/>
  <c r="AK88" i="18" s="1"/>
  <c r="AJ88" i="18"/>
  <c r="G88" i="18"/>
  <c r="H88" i="18"/>
  <c r="AL104" i="18"/>
  <c r="AK104" i="18" s="1"/>
  <c r="AJ104" i="18"/>
  <c r="G104" i="18"/>
  <c r="H104" i="18"/>
  <c r="AL120" i="18"/>
  <c r="AK120" i="18" s="1"/>
  <c r="AJ120" i="18"/>
  <c r="G120" i="18"/>
  <c r="H120" i="18"/>
  <c r="AL136" i="18"/>
  <c r="AK136" i="18" s="1"/>
  <c r="AJ136" i="18"/>
  <c r="G136" i="18"/>
  <c r="H136" i="18"/>
  <c r="AL152" i="18"/>
  <c r="AK152" i="18" s="1"/>
  <c r="AJ152" i="18"/>
  <c r="G152" i="18"/>
  <c r="H152" i="18"/>
  <c r="AL168" i="18"/>
  <c r="AK168" i="18" s="1"/>
  <c r="AJ168" i="18"/>
  <c r="G168" i="18"/>
  <c r="H168" i="18"/>
  <c r="AL20" i="19"/>
  <c r="AK20" i="19" s="1"/>
  <c r="AJ20" i="19"/>
  <c r="G20" i="19"/>
  <c r="H20" i="19"/>
  <c r="AL36" i="19"/>
  <c r="AK36" i="19" s="1"/>
  <c r="AJ36" i="19"/>
  <c r="G36" i="19"/>
  <c r="H36" i="19"/>
  <c r="AL52" i="19"/>
  <c r="AK52" i="19" s="1"/>
  <c r="AJ52" i="19"/>
  <c r="G52" i="19"/>
  <c r="H52" i="19"/>
  <c r="AL68" i="19"/>
  <c r="AK68" i="19" s="1"/>
  <c r="AJ68" i="19"/>
  <c r="G68" i="19"/>
  <c r="H68" i="19"/>
  <c r="AL84" i="19"/>
  <c r="AK84" i="19" s="1"/>
  <c r="AJ84" i="19"/>
  <c r="G84" i="19"/>
  <c r="H84" i="19"/>
  <c r="AL100" i="19"/>
  <c r="AK100" i="19" s="1"/>
  <c r="AJ100" i="19"/>
  <c r="G100" i="19"/>
  <c r="H100" i="19"/>
  <c r="AL116" i="19"/>
  <c r="AK116" i="19" s="1"/>
  <c r="AJ116" i="19"/>
  <c r="G116" i="19"/>
  <c r="H116" i="19"/>
  <c r="AL132" i="19"/>
  <c r="AK132" i="19" s="1"/>
  <c r="AJ132" i="19"/>
  <c r="G132" i="19"/>
  <c r="H132" i="19"/>
  <c r="AL148" i="19"/>
  <c r="AK148" i="19" s="1"/>
  <c r="AJ148" i="19"/>
  <c r="G148" i="19"/>
  <c r="H148" i="19"/>
  <c r="AL164" i="19"/>
  <c r="AK164" i="19" s="1"/>
  <c r="AJ164" i="19"/>
  <c r="G164" i="19"/>
  <c r="H164" i="19"/>
  <c r="G16" i="20"/>
  <c r="H16" i="20"/>
  <c r="AL16" i="20"/>
  <c r="AK16" i="20" s="1"/>
  <c r="AJ16" i="20"/>
  <c r="G32" i="20"/>
  <c r="H32" i="20"/>
  <c r="AL32" i="20"/>
  <c r="AK32" i="20" s="1"/>
  <c r="AJ32" i="20"/>
  <c r="H72" i="20"/>
  <c r="AJ72" i="20"/>
  <c r="AL72" i="20"/>
  <c r="AK72" i="20" s="1"/>
  <c r="G72" i="20"/>
  <c r="H104" i="20"/>
  <c r="AJ104" i="20"/>
  <c r="AL104" i="20"/>
  <c r="AK104" i="20" s="1"/>
  <c r="G104" i="20"/>
  <c r="H136" i="20"/>
  <c r="AJ136" i="20"/>
  <c r="AL136" i="20"/>
  <c r="AK136" i="20" s="1"/>
  <c r="G136" i="20"/>
  <c r="H168" i="20"/>
  <c r="AJ168" i="20"/>
  <c r="AL168" i="20"/>
  <c r="AK168" i="20" s="1"/>
  <c r="G168" i="20"/>
  <c r="AL53" i="20"/>
  <c r="AK53" i="20" s="1"/>
  <c r="AJ53" i="20"/>
  <c r="G53" i="20"/>
  <c r="H53" i="20"/>
  <c r="AL69" i="20"/>
  <c r="AK69" i="20" s="1"/>
  <c r="AJ69" i="20"/>
  <c r="G69" i="20"/>
  <c r="H69" i="20"/>
  <c r="AL85" i="20"/>
  <c r="AK85" i="20" s="1"/>
  <c r="AJ85" i="20"/>
  <c r="G85" i="20"/>
  <c r="H85" i="20"/>
  <c r="AL101" i="20"/>
  <c r="AK101" i="20" s="1"/>
  <c r="AJ101" i="20"/>
  <c r="G101" i="20"/>
  <c r="H101" i="20"/>
  <c r="AL117" i="20"/>
  <c r="AK117" i="20" s="1"/>
  <c r="AJ117" i="20"/>
  <c r="G117" i="20"/>
  <c r="H117" i="20"/>
  <c r="AL133" i="20"/>
  <c r="AK133" i="20" s="1"/>
  <c r="AJ133" i="20"/>
  <c r="G133" i="20"/>
  <c r="H133" i="20"/>
  <c r="AL149" i="20"/>
  <c r="AK149" i="20" s="1"/>
  <c r="AJ149" i="20"/>
  <c r="G149" i="20"/>
  <c r="H149" i="20"/>
  <c r="AL165" i="20"/>
  <c r="AK165" i="20" s="1"/>
  <c r="AJ165" i="20"/>
  <c r="G165" i="20"/>
  <c r="H165" i="20"/>
  <c r="AJ23" i="21"/>
  <c r="G23" i="21"/>
  <c r="H23" i="21"/>
  <c r="AL23" i="21"/>
  <c r="AK23" i="21" s="1"/>
  <c r="AJ39" i="21"/>
  <c r="G39" i="21"/>
  <c r="H39" i="21"/>
  <c r="AL39" i="21"/>
  <c r="AK39" i="21" s="1"/>
  <c r="AJ55" i="21"/>
  <c r="G55" i="21"/>
  <c r="H55" i="21"/>
  <c r="AL55" i="21"/>
  <c r="AK55" i="21" s="1"/>
  <c r="AJ71" i="21"/>
  <c r="G71" i="21"/>
  <c r="H71" i="21"/>
  <c r="AL71" i="21"/>
  <c r="AK71" i="21" s="1"/>
  <c r="AJ87" i="21"/>
  <c r="G87" i="21"/>
  <c r="H87" i="21"/>
  <c r="AL87" i="21"/>
  <c r="AK87" i="21" s="1"/>
  <c r="AJ103" i="21"/>
  <c r="G103" i="21"/>
  <c r="H103" i="21"/>
  <c r="AL103" i="21"/>
  <c r="AK103" i="21" s="1"/>
  <c r="AJ119" i="21"/>
  <c r="G119" i="21"/>
  <c r="H119" i="21"/>
  <c r="AL119" i="21"/>
  <c r="AK119" i="21" s="1"/>
  <c r="AJ135" i="21"/>
  <c r="G135" i="21"/>
  <c r="H135" i="21"/>
  <c r="AL135" i="21"/>
  <c r="AK135" i="21" s="1"/>
  <c r="AJ151" i="21"/>
  <c r="G151" i="21"/>
  <c r="H151" i="21"/>
  <c r="AL151" i="21"/>
  <c r="AK151" i="21" s="1"/>
  <c r="H161" i="21"/>
  <c r="AL161" i="21"/>
  <c r="AK161" i="21" s="1"/>
  <c r="AJ161" i="21"/>
  <c r="G161" i="21"/>
  <c r="H165" i="21"/>
  <c r="AL165" i="21"/>
  <c r="AK165" i="21" s="1"/>
  <c r="AJ165" i="21"/>
  <c r="G165" i="21"/>
  <c r="AJ47" i="22"/>
  <c r="G47" i="22"/>
  <c r="H47" i="22"/>
  <c r="AL47" i="22"/>
  <c r="AK47" i="22" s="1"/>
  <c r="AJ51" i="22"/>
  <c r="G51" i="22"/>
  <c r="H51" i="22"/>
  <c r="AL51" i="22"/>
  <c r="AK51" i="22" s="1"/>
  <c r="AJ55" i="22"/>
  <c r="G55" i="22"/>
  <c r="H55" i="22"/>
  <c r="AL55" i="22"/>
  <c r="AK55" i="22" s="1"/>
  <c r="AJ71" i="22"/>
  <c r="G71" i="22"/>
  <c r="H71" i="22"/>
  <c r="AL71" i="22"/>
  <c r="AK71" i="22" s="1"/>
  <c r="AL128" i="21"/>
  <c r="AK128" i="21" s="1"/>
  <c r="AJ128" i="21"/>
  <c r="G128" i="21"/>
  <c r="H128" i="21"/>
  <c r="H61" i="24"/>
  <c r="AL61" i="24"/>
  <c r="AK61" i="24" s="1"/>
  <c r="AJ61" i="24"/>
  <c r="G61" i="24"/>
  <c r="AL166" i="17"/>
  <c r="AK166" i="17" s="1"/>
  <c r="AJ166" i="17"/>
  <c r="G166" i="17"/>
  <c r="H166" i="17"/>
  <c r="G18" i="18"/>
  <c r="H18" i="18"/>
  <c r="AL18" i="18"/>
  <c r="AK18" i="18" s="1"/>
  <c r="AJ18" i="18"/>
  <c r="G34" i="18"/>
  <c r="H34" i="18"/>
  <c r="AL34" i="18"/>
  <c r="AK34" i="18" s="1"/>
  <c r="AJ34" i="18"/>
  <c r="G50" i="18"/>
  <c r="H50" i="18"/>
  <c r="AL50" i="18"/>
  <c r="AK50" i="18" s="1"/>
  <c r="AJ50" i="18"/>
  <c r="G66" i="18"/>
  <c r="H66" i="18"/>
  <c r="AL66" i="18"/>
  <c r="AK66" i="18" s="1"/>
  <c r="AJ66" i="18"/>
  <c r="G82" i="18"/>
  <c r="H82" i="18"/>
  <c r="AL82" i="18"/>
  <c r="AK82" i="18" s="1"/>
  <c r="AJ82" i="18"/>
  <c r="G98" i="18"/>
  <c r="H98" i="18"/>
  <c r="AL98" i="18"/>
  <c r="AK98" i="18" s="1"/>
  <c r="AJ98" i="18"/>
  <c r="G114" i="18"/>
  <c r="H114" i="18"/>
  <c r="AL114" i="18"/>
  <c r="AK114" i="18" s="1"/>
  <c r="AJ114" i="18"/>
  <c r="G130" i="18"/>
  <c r="H130" i="18"/>
  <c r="AL130" i="18"/>
  <c r="AK130" i="18" s="1"/>
  <c r="AJ130" i="18"/>
  <c r="G146" i="18"/>
  <c r="H146" i="18"/>
  <c r="AL146" i="18"/>
  <c r="AK146" i="18" s="1"/>
  <c r="AJ146" i="18"/>
  <c r="G162" i="18"/>
  <c r="H162" i="18"/>
  <c r="AL162" i="18"/>
  <c r="AK162" i="18" s="1"/>
  <c r="AJ162" i="18"/>
  <c r="G14" i="19"/>
  <c r="A14" i="19"/>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H14" i="19"/>
  <c r="AL14" i="19"/>
  <c r="AK14" i="19" s="1"/>
  <c r="AJ14" i="19"/>
  <c r="AL30" i="19"/>
  <c r="AK30" i="19" s="1"/>
  <c r="AJ30" i="19"/>
  <c r="G30" i="19"/>
  <c r="H30" i="19"/>
  <c r="AL46" i="19"/>
  <c r="AK46" i="19" s="1"/>
  <c r="AJ46" i="19"/>
  <c r="G46" i="19"/>
  <c r="H46" i="19"/>
  <c r="AL62" i="19"/>
  <c r="AK62" i="19" s="1"/>
  <c r="AJ62" i="19"/>
  <c r="G62" i="19"/>
  <c r="H62" i="19"/>
  <c r="AL78" i="19"/>
  <c r="AK78" i="19" s="1"/>
  <c r="AJ78" i="19"/>
  <c r="G78" i="19"/>
  <c r="H78" i="19"/>
  <c r="AL94" i="19"/>
  <c r="AK94" i="19" s="1"/>
  <c r="AJ94" i="19"/>
  <c r="G94" i="19"/>
  <c r="H94" i="19"/>
  <c r="AL110" i="19"/>
  <c r="AK110" i="19" s="1"/>
  <c r="AJ110" i="19"/>
  <c r="G110" i="19"/>
  <c r="H110" i="19"/>
  <c r="AL126" i="19"/>
  <c r="AK126" i="19" s="1"/>
  <c r="AJ126" i="19"/>
  <c r="G126" i="19"/>
  <c r="H126" i="19"/>
  <c r="AL142" i="19"/>
  <c r="AK142" i="19" s="1"/>
  <c r="AJ142" i="19"/>
  <c r="G142" i="19"/>
  <c r="H142" i="19"/>
  <c r="AL158" i="19"/>
  <c r="AK158" i="19" s="1"/>
  <c r="AJ158" i="19"/>
  <c r="G158" i="19"/>
  <c r="H158" i="19"/>
  <c r="AL26" i="20"/>
  <c r="AK26" i="20" s="1"/>
  <c r="AJ26" i="20"/>
  <c r="G26" i="20"/>
  <c r="H26" i="20"/>
  <c r="AL42" i="20"/>
  <c r="AK42" i="20" s="1"/>
  <c r="AJ42" i="20"/>
  <c r="G42" i="20"/>
  <c r="H42" i="20"/>
  <c r="AL60" i="20"/>
  <c r="AK60" i="20" s="1"/>
  <c r="G60" i="20"/>
  <c r="H60" i="20"/>
  <c r="AJ60" i="20"/>
  <c r="AL92" i="20"/>
  <c r="AK92" i="20" s="1"/>
  <c r="G92" i="20"/>
  <c r="H92" i="20"/>
  <c r="AJ92" i="20"/>
  <c r="AL124" i="20"/>
  <c r="AK124" i="20" s="1"/>
  <c r="G124" i="20"/>
  <c r="H124" i="20"/>
  <c r="AJ124" i="20"/>
  <c r="AL156" i="20"/>
  <c r="AK156" i="20" s="1"/>
  <c r="G156" i="20"/>
  <c r="H156" i="20"/>
  <c r="AJ156" i="20"/>
  <c r="G47" i="20"/>
  <c r="H47" i="20"/>
  <c r="AL47" i="20"/>
  <c r="AK47" i="20" s="1"/>
  <c r="AJ47" i="20"/>
  <c r="G63" i="20"/>
  <c r="H63" i="20"/>
  <c r="AL63" i="20"/>
  <c r="AK63" i="20" s="1"/>
  <c r="AJ63" i="20"/>
  <c r="G79" i="20"/>
  <c r="H79" i="20"/>
  <c r="AL79" i="20"/>
  <c r="AK79" i="20" s="1"/>
  <c r="AJ79" i="20"/>
  <c r="G95" i="20"/>
  <c r="H95" i="20"/>
  <c r="AL95" i="20"/>
  <c r="AK95" i="20" s="1"/>
  <c r="AJ95" i="20"/>
  <c r="G111" i="20"/>
  <c r="H111" i="20"/>
  <c r="AL111" i="20"/>
  <c r="AK111" i="20" s="1"/>
  <c r="AJ111" i="20"/>
  <c r="G127" i="20"/>
  <c r="H127" i="20"/>
  <c r="AL127" i="20"/>
  <c r="AK127" i="20" s="1"/>
  <c r="AJ127" i="20"/>
  <c r="G143" i="20"/>
  <c r="H143" i="20"/>
  <c r="AL143" i="20"/>
  <c r="AK143" i="20" s="1"/>
  <c r="AJ143" i="20"/>
  <c r="G159" i="20"/>
  <c r="H159" i="20"/>
  <c r="AL159" i="20"/>
  <c r="AK159" i="20" s="1"/>
  <c r="AJ159" i="20"/>
  <c r="H17" i="21"/>
  <c r="AL17" i="21"/>
  <c r="AK17" i="21" s="1"/>
  <c r="AJ17" i="21"/>
  <c r="G17" i="21"/>
  <c r="H33" i="21"/>
  <c r="AL33" i="21"/>
  <c r="AK33" i="21" s="1"/>
  <c r="AJ33" i="21"/>
  <c r="G33" i="21"/>
  <c r="H49" i="21"/>
  <c r="AL49" i="21"/>
  <c r="AK49" i="21" s="1"/>
  <c r="AJ49" i="21"/>
  <c r="G49" i="21"/>
  <c r="H65" i="21"/>
  <c r="AL65" i="21"/>
  <c r="AK65" i="21" s="1"/>
  <c r="AJ65" i="21"/>
  <c r="G65" i="21"/>
  <c r="H81" i="21"/>
  <c r="AL81" i="21"/>
  <c r="AK81" i="21" s="1"/>
  <c r="AJ81" i="21"/>
  <c r="G81" i="21"/>
  <c r="H97" i="21"/>
  <c r="AL97" i="21"/>
  <c r="AK97" i="21" s="1"/>
  <c r="AJ97" i="21"/>
  <c r="G97" i="21"/>
  <c r="H113" i="21"/>
  <c r="AL113" i="21"/>
  <c r="AK113" i="21" s="1"/>
  <c r="AJ113" i="21"/>
  <c r="G113" i="21"/>
  <c r="H129" i="21"/>
  <c r="AL129" i="21"/>
  <c r="AK129" i="21" s="1"/>
  <c r="AJ129" i="21"/>
  <c r="G129" i="21"/>
  <c r="H145" i="21"/>
  <c r="AL145" i="21"/>
  <c r="AK145" i="21" s="1"/>
  <c r="AJ145" i="21"/>
  <c r="G145" i="21"/>
  <c r="AJ43" i="22"/>
  <c r="G43" i="22"/>
  <c r="H43" i="22"/>
  <c r="AL43" i="22"/>
  <c r="AK43" i="22" s="1"/>
  <c r="AJ77" i="23"/>
  <c r="G77" i="23"/>
  <c r="H77" i="23"/>
  <c r="AL77" i="23"/>
  <c r="AK77" i="23" s="1"/>
  <c r="H154" i="23"/>
  <c r="AL154" i="23"/>
  <c r="AK154" i="23" s="1"/>
  <c r="G154" i="23"/>
  <c r="AJ154" i="23"/>
  <c r="AJ54" i="21"/>
  <c r="G54" i="21"/>
  <c r="H54" i="21"/>
  <c r="AL54" i="21"/>
  <c r="AK54" i="21" s="1"/>
  <c r="AL28" i="18"/>
  <c r="AK28" i="18" s="1"/>
  <c r="AJ28" i="18"/>
  <c r="G28" i="18"/>
  <c r="H28" i="18"/>
  <c r="AL44" i="18"/>
  <c r="AK44" i="18" s="1"/>
  <c r="AJ44" i="18"/>
  <c r="G44" i="18"/>
  <c r="H44" i="18"/>
  <c r="AL60" i="18"/>
  <c r="AK60" i="18" s="1"/>
  <c r="AJ60" i="18"/>
  <c r="G60" i="18"/>
  <c r="H60" i="18"/>
  <c r="AL76" i="18"/>
  <c r="AK76" i="18" s="1"/>
  <c r="AJ76" i="18"/>
  <c r="G76" i="18"/>
  <c r="H76" i="18"/>
  <c r="AL92" i="18"/>
  <c r="AK92" i="18" s="1"/>
  <c r="AJ92" i="18"/>
  <c r="G92" i="18"/>
  <c r="H92" i="18"/>
  <c r="AL108" i="18"/>
  <c r="AK108" i="18" s="1"/>
  <c r="AJ108" i="18"/>
  <c r="G108" i="18"/>
  <c r="H108" i="18"/>
  <c r="AL124" i="18"/>
  <c r="AK124" i="18" s="1"/>
  <c r="AJ124" i="18"/>
  <c r="G124" i="18"/>
  <c r="H124" i="18"/>
  <c r="AL140" i="18"/>
  <c r="AK140" i="18" s="1"/>
  <c r="AJ140" i="18"/>
  <c r="G140" i="18"/>
  <c r="H140" i="18"/>
  <c r="AL156" i="18"/>
  <c r="AK156" i="18" s="1"/>
  <c r="AJ156" i="18"/>
  <c r="G156" i="18"/>
  <c r="H156" i="18"/>
  <c r="AL172" i="18"/>
  <c r="AK172" i="18" s="1"/>
  <c r="AJ172" i="18"/>
  <c r="G172" i="18"/>
  <c r="H172" i="18"/>
  <c r="AL24" i="19"/>
  <c r="AK24" i="19" s="1"/>
  <c r="AJ24" i="19"/>
  <c r="G24" i="19"/>
  <c r="H24" i="19"/>
  <c r="AL40" i="19"/>
  <c r="AK40" i="19" s="1"/>
  <c r="AJ40" i="19"/>
  <c r="G40" i="19"/>
  <c r="H40" i="19"/>
  <c r="AL56" i="19"/>
  <c r="AK56" i="19" s="1"/>
  <c r="AJ56" i="19"/>
  <c r="G56" i="19"/>
  <c r="H56" i="19"/>
  <c r="AL72" i="19"/>
  <c r="AK72" i="19" s="1"/>
  <c r="AJ72" i="19"/>
  <c r="G72" i="19"/>
  <c r="H72" i="19"/>
  <c r="AL88" i="19"/>
  <c r="AK88" i="19" s="1"/>
  <c r="AJ88" i="19"/>
  <c r="G88" i="19"/>
  <c r="H88" i="19"/>
  <c r="AL104" i="19"/>
  <c r="AK104" i="19" s="1"/>
  <c r="AJ104" i="19"/>
  <c r="G104" i="19"/>
  <c r="H104" i="19"/>
  <c r="AL120" i="19"/>
  <c r="AK120" i="19" s="1"/>
  <c r="AJ120" i="19"/>
  <c r="G120" i="19"/>
  <c r="H120" i="19"/>
  <c r="AL136" i="19"/>
  <c r="AK136" i="19" s="1"/>
  <c r="AJ136" i="19"/>
  <c r="G136" i="19"/>
  <c r="H136" i="19"/>
  <c r="AL152" i="19"/>
  <c r="AK152" i="19" s="1"/>
  <c r="AJ152" i="19"/>
  <c r="G152" i="19"/>
  <c r="H152" i="19"/>
  <c r="AL168" i="19"/>
  <c r="AK168" i="19" s="1"/>
  <c r="AJ168" i="19"/>
  <c r="G168" i="19"/>
  <c r="H168" i="19"/>
  <c r="G20" i="20"/>
  <c r="H20" i="20"/>
  <c r="AL20" i="20"/>
  <c r="AK20" i="20" s="1"/>
  <c r="AJ20" i="20"/>
  <c r="G36" i="20"/>
  <c r="H36" i="20"/>
  <c r="AL36" i="20"/>
  <c r="AK36" i="20" s="1"/>
  <c r="AJ36" i="20"/>
  <c r="H48" i="20"/>
  <c r="AJ48" i="20"/>
  <c r="AL48" i="20"/>
  <c r="AK48" i="20" s="1"/>
  <c r="G48" i="20"/>
  <c r="H80" i="20"/>
  <c r="AJ80" i="20"/>
  <c r="AL80" i="20"/>
  <c r="AK80" i="20" s="1"/>
  <c r="G80" i="20"/>
  <c r="H112" i="20"/>
  <c r="AJ112" i="20"/>
  <c r="AL112" i="20"/>
  <c r="AK112" i="20" s="1"/>
  <c r="G112" i="20"/>
  <c r="H144" i="20"/>
  <c r="AJ144" i="20"/>
  <c r="AL144" i="20"/>
  <c r="AK144" i="20" s="1"/>
  <c r="G144" i="20"/>
  <c r="AL57" i="20"/>
  <c r="AK57" i="20" s="1"/>
  <c r="AJ57" i="20"/>
  <c r="G57" i="20"/>
  <c r="H57" i="20"/>
  <c r="AL73" i="20"/>
  <c r="AK73" i="20" s="1"/>
  <c r="AJ73" i="20"/>
  <c r="G73" i="20"/>
  <c r="H73" i="20"/>
  <c r="AL89" i="20"/>
  <c r="AK89" i="20" s="1"/>
  <c r="AJ89" i="20"/>
  <c r="G89" i="20"/>
  <c r="H89" i="20"/>
  <c r="AL105" i="20"/>
  <c r="AK105" i="20" s="1"/>
  <c r="AJ105" i="20"/>
  <c r="G105" i="20"/>
  <c r="H105" i="20"/>
  <c r="AL121" i="20"/>
  <c r="AK121" i="20" s="1"/>
  <c r="AJ121" i="20"/>
  <c r="G121" i="20"/>
  <c r="H121" i="20"/>
  <c r="AL137" i="20"/>
  <c r="AK137" i="20" s="1"/>
  <c r="AJ137" i="20"/>
  <c r="G137" i="20"/>
  <c r="H137" i="20"/>
  <c r="AL153" i="20"/>
  <c r="AK153" i="20" s="1"/>
  <c r="AJ153" i="20"/>
  <c r="G153" i="20"/>
  <c r="H153" i="20"/>
  <c r="AL169" i="20"/>
  <c r="AK169" i="20" s="1"/>
  <c r="AJ169" i="20"/>
  <c r="G169" i="20"/>
  <c r="H169" i="20"/>
  <c r="AJ27" i="21"/>
  <c r="G27" i="21"/>
  <c r="H27" i="21"/>
  <c r="AL27" i="21"/>
  <c r="AK27" i="21" s="1"/>
  <c r="AJ43" i="21"/>
  <c r="G43" i="21"/>
  <c r="H43" i="21"/>
  <c r="AL43" i="21"/>
  <c r="AK43" i="21" s="1"/>
  <c r="AJ59" i="21"/>
  <c r="G59" i="21"/>
  <c r="H59" i="21"/>
  <c r="AL59" i="21"/>
  <c r="AK59" i="21" s="1"/>
  <c r="AJ75" i="21"/>
  <c r="G75" i="21"/>
  <c r="H75" i="21"/>
  <c r="AL75" i="21"/>
  <c r="AK75" i="21" s="1"/>
  <c r="AJ91" i="21"/>
  <c r="G91" i="21"/>
  <c r="H91" i="21"/>
  <c r="AL91" i="21"/>
  <c r="AK91" i="21" s="1"/>
  <c r="AJ107" i="21"/>
  <c r="G107" i="21"/>
  <c r="H107" i="21"/>
  <c r="AL107" i="21"/>
  <c r="AK107" i="21" s="1"/>
  <c r="AJ123" i="21"/>
  <c r="G123" i="21"/>
  <c r="H123" i="21"/>
  <c r="AL123" i="21"/>
  <c r="AK123" i="21" s="1"/>
  <c r="AJ139" i="21"/>
  <c r="G139" i="21"/>
  <c r="H139" i="21"/>
  <c r="AL139" i="21"/>
  <c r="AK139" i="21" s="1"/>
  <c r="AJ155" i="21"/>
  <c r="G155" i="21"/>
  <c r="H155" i="21"/>
  <c r="AL155" i="21"/>
  <c r="AK155" i="21" s="1"/>
  <c r="AJ31" i="22"/>
  <c r="G31" i="22"/>
  <c r="H31" i="22"/>
  <c r="AL31" i="22"/>
  <c r="AK31" i="22" s="1"/>
  <c r="AJ35" i="22"/>
  <c r="G35" i="22"/>
  <c r="H35" i="22"/>
  <c r="AL35" i="22"/>
  <c r="AK35" i="22" s="1"/>
  <c r="AJ39" i="22"/>
  <c r="G39" i="22"/>
  <c r="H39" i="22"/>
  <c r="AL39" i="22"/>
  <c r="AK39" i="22" s="1"/>
  <c r="AJ87" i="22"/>
  <c r="G87" i="22"/>
  <c r="H87" i="22"/>
  <c r="AL87" i="22"/>
  <c r="AK87" i="22" s="1"/>
  <c r="AJ139" i="22"/>
  <c r="G139" i="22"/>
  <c r="H139" i="22"/>
  <c r="AL139" i="22"/>
  <c r="AK139" i="22" s="1"/>
  <c r="H29" i="23"/>
  <c r="AL29" i="23"/>
  <c r="AK29" i="23" s="1"/>
  <c r="AJ29" i="23"/>
  <c r="G29" i="23"/>
  <c r="AJ128" i="25"/>
  <c r="G128" i="25"/>
  <c r="H128" i="25"/>
  <c r="AL128" i="25"/>
  <c r="AK128" i="25" s="1"/>
  <c r="AL170" i="17"/>
  <c r="AK170" i="17" s="1"/>
  <c r="AJ170" i="17"/>
  <c r="G170" i="17"/>
  <c r="H170" i="17"/>
  <c r="G22" i="18"/>
  <c r="H22" i="18"/>
  <c r="AL22" i="18"/>
  <c r="AK22" i="18" s="1"/>
  <c r="AJ22" i="18"/>
  <c r="G38" i="18"/>
  <c r="H38" i="18"/>
  <c r="AL38" i="18"/>
  <c r="AK38" i="18" s="1"/>
  <c r="AJ38" i="18"/>
  <c r="G54" i="18"/>
  <c r="H54" i="18"/>
  <c r="AL54" i="18"/>
  <c r="AK54" i="18" s="1"/>
  <c r="AJ54" i="18"/>
  <c r="G70" i="18"/>
  <c r="H70" i="18"/>
  <c r="AL70" i="18"/>
  <c r="AK70" i="18" s="1"/>
  <c r="AJ70" i="18"/>
  <c r="G86" i="18"/>
  <c r="H86" i="18"/>
  <c r="AL86" i="18"/>
  <c r="AK86" i="18" s="1"/>
  <c r="AJ86" i="18"/>
  <c r="G102" i="18"/>
  <c r="H102" i="18"/>
  <c r="AL102" i="18"/>
  <c r="AK102" i="18" s="1"/>
  <c r="AJ102" i="18"/>
  <c r="G118" i="18"/>
  <c r="H118" i="18"/>
  <c r="AL118" i="18"/>
  <c r="AK118" i="18" s="1"/>
  <c r="AJ118" i="18"/>
  <c r="G134" i="18"/>
  <c r="H134" i="18"/>
  <c r="AL134" i="18"/>
  <c r="AK134" i="18" s="1"/>
  <c r="AJ134" i="18"/>
  <c r="G150" i="18"/>
  <c r="H150" i="18"/>
  <c r="AL150" i="18"/>
  <c r="AK150" i="18" s="1"/>
  <c r="AJ150" i="18"/>
  <c r="G166" i="18"/>
  <c r="H166" i="18"/>
  <c r="AL166" i="18"/>
  <c r="AK166" i="18" s="1"/>
  <c r="AJ166" i="18"/>
  <c r="AL18" i="19"/>
  <c r="AK18" i="19" s="1"/>
  <c r="AJ18" i="19"/>
  <c r="G18" i="19"/>
  <c r="H18" i="19"/>
  <c r="AL34" i="19"/>
  <c r="AK34" i="19" s="1"/>
  <c r="AJ34" i="19"/>
  <c r="G34" i="19"/>
  <c r="H34" i="19"/>
  <c r="AL50" i="19"/>
  <c r="AK50" i="19" s="1"/>
  <c r="AJ50" i="19"/>
  <c r="G50" i="19"/>
  <c r="H50" i="19"/>
  <c r="AL66" i="19"/>
  <c r="AK66" i="19" s="1"/>
  <c r="AJ66" i="19"/>
  <c r="G66" i="19"/>
  <c r="H66" i="19"/>
  <c r="AL82" i="19"/>
  <c r="AK82" i="19" s="1"/>
  <c r="AJ82" i="19"/>
  <c r="G82" i="19"/>
  <c r="H82" i="19"/>
  <c r="AL98" i="19"/>
  <c r="AK98" i="19" s="1"/>
  <c r="AJ98" i="19"/>
  <c r="G98" i="19"/>
  <c r="H98" i="19"/>
  <c r="AL114" i="19"/>
  <c r="AK114" i="19" s="1"/>
  <c r="AJ114" i="19"/>
  <c r="G114" i="19"/>
  <c r="H114" i="19"/>
  <c r="AL130" i="19"/>
  <c r="AK130" i="19" s="1"/>
  <c r="AJ130" i="19"/>
  <c r="G130" i="19"/>
  <c r="H130" i="19"/>
  <c r="AL146" i="19"/>
  <c r="AK146" i="19" s="1"/>
  <c r="AJ146" i="19"/>
  <c r="G146" i="19"/>
  <c r="H146" i="19"/>
  <c r="AL162" i="19"/>
  <c r="AK162" i="19" s="1"/>
  <c r="AJ162" i="19"/>
  <c r="G162" i="19"/>
  <c r="H162" i="19"/>
  <c r="AL14" i="20"/>
  <c r="AJ14" i="20"/>
  <c r="G14" i="20"/>
  <c r="A14" i="20"/>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K14" i="20"/>
  <c r="H14" i="20"/>
  <c r="AL30" i="20"/>
  <c r="AK30" i="20" s="1"/>
  <c r="AJ30" i="20"/>
  <c r="G30" i="20"/>
  <c r="H30" i="20"/>
  <c r="AL68" i="20"/>
  <c r="AK68" i="20" s="1"/>
  <c r="G68" i="20"/>
  <c r="H68" i="20"/>
  <c r="AJ68" i="20"/>
  <c r="AL100" i="20"/>
  <c r="AK100" i="20" s="1"/>
  <c r="G100" i="20"/>
  <c r="H100" i="20"/>
  <c r="AJ100" i="20"/>
  <c r="AL132" i="20"/>
  <c r="AK132" i="20" s="1"/>
  <c r="G132" i="20"/>
  <c r="H132" i="20"/>
  <c r="AJ132" i="20"/>
  <c r="AL164" i="20"/>
  <c r="AK164" i="20" s="1"/>
  <c r="G164" i="20"/>
  <c r="H164" i="20"/>
  <c r="AJ164" i="20"/>
  <c r="G51" i="20"/>
  <c r="H51" i="20"/>
  <c r="AL51" i="20"/>
  <c r="AK51" i="20" s="1"/>
  <c r="AJ51" i="20"/>
  <c r="G67" i="20"/>
  <c r="H67" i="20"/>
  <c r="AL67" i="20"/>
  <c r="AK67" i="20" s="1"/>
  <c r="AJ67" i="20"/>
  <c r="G83" i="20"/>
  <c r="H83" i="20"/>
  <c r="AL83" i="20"/>
  <c r="AK83" i="20" s="1"/>
  <c r="AJ83" i="20"/>
  <c r="G99" i="20"/>
  <c r="H99" i="20"/>
  <c r="AL99" i="20"/>
  <c r="AK99" i="20" s="1"/>
  <c r="AJ99" i="20"/>
  <c r="G115" i="20"/>
  <c r="H115" i="20"/>
  <c r="AL115" i="20"/>
  <c r="AK115" i="20" s="1"/>
  <c r="AJ115" i="20"/>
  <c r="G131" i="20"/>
  <c r="H131" i="20"/>
  <c r="AL131" i="20"/>
  <c r="AK131" i="20" s="1"/>
  <c r="AJ131" i="20"/>
  <c r="G147" i="20"/>
  <c r="H147" i="20"/>
  <c r="AL147" i="20"/>
  <c r="AK147" i="20" s="1"/>
  <c r="AJ147" i="20"/>
  <c r="G163" i="20"/>
  <c r="H163" i="20"/>
  <c r="AL163" i="20"/>
  <c r="AK163" i="20" s="1"/>
  <c r="AJ163" i="20"/>
  <c r="H21" i="21"/>
  <c r="AL21" i="21"/>
  <c r="AK21" i="21" s="1"/>
  <c r="AJ21" i="21"/>
  <c r="G21" i="21"/>
  <c r="H37" i="21"/>
  <c r="AL37" i="21"/>
  <c r="AK37" i="21" s="1"/>
  <c r="AJ37" i="21"/>
  <c r="G37" i="21"/>
  <c r="H53" i="21"/>
  <c r="AL53" i="21"/>
  <c r="AK53" i="21" s="1"/>
  <c r="AJ53" i="21"/>
  <c r="G53" i="21"/>
  <c r="H69" i="21"/>
  <c r="AL69" i="21"/>
  <c r="AK69" i="21" s="1"/>
  <c r="AJ69" i="21"/>
  <c r="G69" i="21"/>
  <c r="H85" i="21"/>
  <c r="AL85" i="21"/>
  <c r="AK85" i="21" s="1"/>
  <c r="AJ85" i="21"/>
  <c r="G85" i="21"/>
  <c r="H101" i="21"/>
  <c r="AL101" i="21"/>
  <c r="AK101" i="21" s="1"/>
  <c r="AJ101" i="21"/>
  <c r="G101" i="21"/>
  <c r="H117" i="21"/>
  <c r="AL117" i="21"/>
  <c r="AK117" i="21" s="1"/>
  <c r="AJ117" i="21"/>
  <c r="G117" i="21"/>
  <c r="H133" i="21"/>
  <c r="AL133" i="21"/>
  <c r="AK133" i="21" s="1"/>
  <c r="AJ133" i="21"/>
  <c r="G133" i="21"/>
  <c r="H149" i="21"/>
  <c r="AL149" i="21"/>
  <c r="AK149" i="21" s="1"/>
  <c r="AJ149" i="21"/>
  <c r="G149" i="21"/>
  <c r="AJ167" i="21"/>
  <c r="G167" i="21"/>
  <c r="H167" i="21"/>
  <c r="AL167" i="21"/>
  <c r="AK167" i="21" s="1"/>
  <c r="AJ171" i="21"/>
  <c r="G171" i="21"/>
  <c r="H171" i="21"/>
  <c r="AL171" i="21"/>
  <c r="AK171" i="21" s="1"/>
  <c r="AJ27" i="22"/>
  <c r="G27" i="22"/>
  <c r="H27" i="22"/>
  <c r="AL27" i="22"/>
  <c r="AK27" i="22" s="1"/>
  <c r="H57" i="22"/>
  <c r="AL57" i="22"/>
  <c r="AK57" i="22" s="1"/>
  <c r="AJ57" i="22"/>
  <c r="G57" i="22"/>
  <c r="H61" i="22"/>
  <c r="AL61" i="22"/>
  <c r="AK61" i="22" s="1"/>
  <c r="AJ61" i="22"/>
  <c r="G61" i="22"/>
  <c r="AJ75" i="22"/>
  <c r="G75" i="22"/>
  <c r="H75" i="22"/>
  <c r="AL75" i="22"/>
  <c r="AK75" i="22" s="1"/>
  <c r="AL64" i="21"/>
  <c r="AK64" i="21" s="1"/>
  <c r="AJ64" i="21"/>
  <c r="G64" i="21"/>
  <c r="H64" i="21"/>
  <c r="H108" i="22"/>
  <c r="AL108" i="22"/>
  <c r="AK108" i="22" s="1"/>
  <c r="AJ108" i="22"/>
  <c r="G108" i="22"/>
  <c r="AL164" i="17"/>
  <c r="AK164" i="17" s="1"/>
  <c r="AJ164" i="17"/>
  <c r="G164" i="17"/>
  <c r="H164" i="17"/>
  <c r="AL16" i="18"/>
  <c r="AK16" i="18" s="1"/>
  <c r="AJ16" i="18"/>
  <c r="G16" i="18"/>
  <c r="H16" i="18"/>
  <c r="AL32" i="18"/>
  <c r="AK32" i="18" s="1"/>
  <c r="AJ32" i="18"/>
  <c r="G32" i="18"/>
  <c r="H32" i="18"/>
  <c r="AL48" i="18"/>
  <c r="AK48" i="18" s="1"/>
  <c r="AJ48" i="18"/>
  <c r="G48" i="18"/>
  <c r="H48" i="18"/>
  <c r="AL64" i="18"/>
  <c r="AK64" i="18" s="1"/>
  <c r="AJ64" i="18"/>
  <c r="G64" i="18"/>
  <c r="H64" i="18"/>
  <c r="AL80" i="18"/>
  <c r="AK80" i="18" s="1"/>
  <c r="AJ80" i="18"/>
  <c r="G80" i="18"/>
  <c r="H80" i="18"/>
  <c r="AL96" i="18"/>
  <c r="AK96" i="18" s="1"/>
  <c r="AJ96" i="18"/>
  <c r="G96" i="18"/>
  <c r="H96" i="18"/>
  <c r="AL112" i="18"/>
  <c r="AK112" i="18" s="1"/>
  <c r="AJ112" i="18"/>
  <c r="G112" i="18"/>
  <c r="H112" i="18"/>
  <c r="AL128" i="18"/>
  <c r="AK128" i="18" s="1"/>
  <c r="AJ128" i="18"/>
  <c r="G128" i="18"/>
  <c r="H128" i="18"/>
  <c r="AL144" i="18"/>
  <c r="AK144" i="18" s="1"/>
  <c r="AJ144" i="18"/>
  <c r="G144" i="18"/>
  <c r="H144" i="18"/>
  <c r="AL160" i="18"/>
  <c r="AK160" i="18" s="1"/>
  <c r="AJ160" i="18"/>
  <c r="G160" i="18"/>
  <c r="H160" i="18"/>
  <c r="AL28" i="19"/>
  <c r="AK28" i="19" s="1"/>
  <c r="AJ28" i="19"/>
  <c r="G28" i="19"/>
  <c r="H28" i="19"/>
  <c r="AL44" i="19"/>
  <c r="AK44" i="19" s="1"/>
  <c r="AJ44" i="19"/>
  <c r="G44" i="19"/>
  <c r="H44" i="19"/>
  <c r="AL60" i="19"/>
  <c r="AK60" i="19" s="1"/>
  <c r="AJ60" i="19"/>
  <c r="G60" i="19"/>
  <c r="H60" i="19"/>
  <c r="AL76" i="19"/>
  <c r="AK76" i="19" s="1"/>
  <c r="AJ76" i="19"/>
  <c r="G76" i="19"/>
  <c r="H76" i="19"/>
  <c r="AL92" i="19"/>
  <c r="AK92" i="19" s="1"/>
  <c r="AJ92" i="19"/>
  <c r="G92" i="19"/>
  <c r="H92" i="19"/>
  <c r="AL108" i="19"/>
  <c r="AK108" i="19" s="1"/>
  <c r="AJ108" i="19"/>
  <c r="G108" i="19"/>
  <c r="H108" i="19"/>
  <c r="AL124" i="19"/>
  <c r="AK124" i="19" s="1"/>
  <c r="AJ124" i="19"/>
  <c r="G124" i="19"/>
  <c r="H124" i="19"/>
  <c r="AL140" i="19"/>
  <c r="AK140" i="19" s="1"/>
  <c r="AJ140" i="19"/>
  <c r="G140" i="19"/>
  <c r="H140" i="19"/>
  <c r="AL156" i="19"/>
  <c r="AK156" i="19" s="1"/>
  <c r="AJ156" i="19"/>
  <c r="G156" i="19"/>
  <c r="H156" i="19"/>
  <c r="AL172" i="19"/>
  <c r="AK172" i="19" s="1"/>
  <c r="AJ172" i="19"/>
  <c r="G172" i="19"/>
  <c r="H172" i="19"/>
  <c r="G24" i="20"/>
  <c r="H24" i="20"/>
  <c r="AL24" i="20"/>
  <c r="AK24" i="20" s="1"/>
  <c r="AJ24" i="20"/>
  <c r="G40" i="20"/>
  <c r="H40" i="20"/>
  <c r="AL40" i="20"/>
  <c r="AK40" i="20" s="1"/>
  <c r="AJ40" i="20"/>
  <c r="H56" i="20"/>
  <c r="AJ56" i="20"/>
  <c r="AL56" i="20"/>
  <c r="AK56" i="20" s="1"/>
  <c r="G56" i="20"/>
  <c r="H88" i="20"/>
  <c r="AJ88" i="20"/>
  <c r="AL88" i="20"/>
  <c r="AK88" i="20" s="1"/>
  <c r="G88" i="20"/>
  <c r="H120" i="20"/>
  <c r="AJ120" i="20"/>
  <c r="AL120" i="20"/>
  <c r="AK120" i="20" s="1"/>
  <c r="G120" i="20"/>
  <c r="H152" i="20"/>
  <c r="AJ152" i="20"/>
  <c r="AL152" i="20"/>
  <c r="AK152" i="20" s="1"/>
  <c r="G152" i="20"/>
  <c r="AL45" i="20"/>
  <c r="AK45" i="20" s="1"/>
  <c r="AJ45" i="20"/>
  <c r="G45" i="20"/>
  <c r="H45" i="20"/>
  <c r="AL61" i="20"/>
  <c r="AK61" i="20" s="1"/>
  <c r="AJ61" i="20"/>
  <c r="G61" i="20"/>
  <c r="H61" i="20"/>
  <c r="AL77" i="20"/>
  <c r="AK77" i="20" s="1"/>
  <c r="AJ77" i="20"/>
  <c r="G77" i="20"/>
  <c r="H77" i="20"/>
  <c r="AL93" i="20"/>
  <c r="AK93" i="20" s="1"/>
  <c r="AJ93" i="20"/>
  <c r="G93" i="20"/>
  <c r="H93" i="20"/>
  <c r="AL109" i="20"/>
  <c r="AK109" i="20" s="1"/>
  <c r="AJ109" i="20"/>
  <c r="G109" i="20"/>
  <c r="H109" i="20"/>
  <c r="AL125" i="20"/>
  <c r="AK125" i="20" s="1"/>
  <c r="AJ125" i="20"/>
  <c r="G125" i="20"/>
  <c r="H125" i="20"/>
  <c r="AL141" i="20"/>
  <c r="AK141" i="20" s="1"/>
  <c r="AJ141" i="20"/>
  <c r="G141" i="20"/>
  <c r="H141" i="20"/>
  <c r="AL157" i="20"/>
  <c r="AK157" i="20" s="1"/>
  <c r="AJ157" i="20"/>
  <c r="G157" i="20"/>
  <c r="H157" i="20"/>
  <c r="AL173" i="20"/>
  <c r="AK173" i="20" s="1"/>
  <c r="AJ173" i="20"/>
  <c r="G173" i="20"/>
  <c r="H173" i="20"/>
  <c r="AJ15" i="21"/>
  <c r="G15" i="21"/>
  <c r="H15" i="21"/>
  <c r="AL15" i="21"/>
  <c r="AK15" i="21" s="1"/>
  <c r="AJ31" i="21"/>
  <c r="G31" i="21"/>
  <c r="H31" i="21"/>
  <c r="AL31" i="21"/>
  <c r="AK31" i="21" s="1"/>
  <c r="AJ47" i="21"/>
  <c r="G47" i="21"/>
  <c r="H47" i="21"/>
  <c r="AL47" i="21"/>
  <c r="AK47" i="21" s="1"/>
  <c r="AJ63" i="21"/>
  <c r="G63" i="21"/>
  <c r="H63" i="21"/>
  <c r="AL63" i="21"/>
  <c r="AK63" i="21" s="1"/>
  <c r="AJ79" i="21"/>
  <c r="G79" i="21"/>
  <c r="H79" i="21"/>
  <c r="AL79" i="21"/>
  <c r="AK79" i="21" s="1"/>
  <c r="AJ95" i="21"/>
  <c r="G95" i="21"/>
  <c r="H95" i="21"/>
  <c r="AL95" i="21"/>
  <c r="AK95" i="21" s="1"/>
  <c r="AJ111" i="21"/>
  <c r="G111" i="21"/>
  <c r="H111" i="21"/>
  <c r="AL111" i="21"/>
  <c r="AK111" i="21" s="1"/>
  <c r="AJ127" i="21"/>
  <c r="G127" i="21"/>
  <c r="H127" i="21"/>
  <c r="AL127" i="21"/>
  <c r="AK127" i="21" s="1"/>
  <c r="AJ143" i="21"/>
  <c r="G143" i="21"/>
  <c r="H143" i="21"/>
  <c r="AL143" i="21"/>
  <c r="AK143" i="21" s="1"/>
  <c r="AJ15" i="22"/>
  <c r="G15" i="22"/>
  <c r="H15" i="22"/>
  <c r="AL15" i="22"/>
  <c r="AK15" i="22" s="1"/>
  <c r="AJ19" i="22"/>
  <c r="G19" i="22"/>
  <c r="H19" i="22"/>
  <c r="AL19" i="22"/>
  <c r="AK19" i="22" s="1"/>
  <c r="AJ23" i="22"/>
  <c r="G23" i="22"/>
  <c r="H23" i="22"/>
  <c r="AL23" i="22"/>
  <c r="AK23" i="22" s="1"/>
  <c r="AJ103" i="22"/>
  <c r="G103" i="22"/>
  <c r="H103" i="22"/>
  <c r="AL103" i="22"/>
  <c r="AK103" i="22" s="1"/>
  <c r="AJ171" i="22"/>
  <c r="G171" i="22"/>
  <c r="H171" i="22"/>
  <c r="AL171" i="22"/>
  <c r="AK171" i="22" s="1"/>
  <c r="AJ61" i="23"/>
  <c r="G61" i="23"/>
  <c r="H61" i="23"/>
  <c r="AL61" i="23"/>
  <c r="AK61" i="23" s="1"/>
  <c r="H122" i="23"/>
  <c r="AL122" i="23"/>
  <c r="AK122" i="23" s="1"/>
  <c r="G122" i="23"/>
  <c r="AJ122" i="23"/>
  <c r="AJ38" i="21"/>
  <c r="G38" i="21"/>
  <c r="H38" i="21"/>
  <c r="AL38" i="21"/>
  <c r="AK38" i="21" s="1"/>
  <c r="G26" i="18"/>
  <c r="H26" i="18"/>
  <c r="AL26" i="18"/>
  <c r="AK26" i="18" s="1"/>
  <c r="AJ26" i="18"/>
  <c r="G42" i="18"/>
  <c r="H42" i="18"/>
  <c r="AL42" i="18"/>
  <c r="AK42" i="18" s="1"/>
  <c r="AJ42" i="18"/>
  <c r="G58" i="18"/>
  <c r="H58" i="18"/>
  <c r="AL58" i="18"/>
  <c r="AK58" i="18" s="1"/>
  <c r="AJ58" i="18"/>
  <c r="G74" i="18"/>
  <c r="H74" i="18"/>
  <c r="AL74" i="18"/>
  <c r="AK74" i="18" s="1"/>
  <c r="AJ74" i="18"/>
  <c r="G90" i="18"/>
  <c r="H90" i="18"/>
  <c r="AL90" i="18"/>
  <c r="AK90" i="18" s="1"/>
  <c r="AJ90" i="18"/>
  <c r="G106" i="18"/>
  <c r="H106" i="18"/>
  <c r="AL106" i="18"/>
  <c r="AK106" i="18" s="1"/>
  <c r="AJ106" i="18"/>
  <c r="G122" i="18"/>
  <c r="H122" i="18"/>
  <c r="AL122" i="18"/>
  <c r="AK122" i="18" s="1"/>
  <c r="AJ122" i="18"/>
  <c r="G138" i="18"/>
  <c r="H138" i="18"/>
  <c r="AL138" i="18"/>
  <c r="AK138" i="18" s="1"/>
  <c r="AJ138" i="18"/>
  <c r="G154" i="18"/>
  <c r="H154" i="18"/>
  <c r="AL154" i="18"/>
  <c r="AK154" i="18" s="1"/>
  <c r="AJ154" i="18"/>
  <c r="G170" i="18"/>
  <c r="H170" i="18"/>
  <c r="AL170" i="18"/>
  <c r="AK170" i="18" s="1"/>
  <c r="AJ170" i="18"/>
  <c r="AL22" i="19"/>
  <c r="AK22" i="19" s="1"/>
  <c r="AJ22" i="19"/>
  <c r="G22" i="19"/>
  <c r="H22" i="19"/>
  <c r="AL38" i="19"/>
  <c r="AK38" i="19" s="1"/>
  <c r="AJ38" i="19"/>
  <c r="G38" i="19"/>
  <c r="H38" i="19"/>
  <c r="AL54" i="19"/>
  <c r="AK54" i="19" s="1"/>
  <c r="AJ54" i="19"/>
  <c r="G54" i="19"/>
  <c r="H54" i="19"/>
  <c r="AL70" i="19"/>
  <c r="AK70" i="19" s="1"/>
  <c r="AJ70" i="19"/>
  <c r="G70" i="19"/>
  <c r="H70" i="19"/>
  <c r="AL86" i="19"/>
  <c r="AK86" i="19" s="1"/>
  <c r="AJ86" i="19"/>
  <c r="G86" i="19"/>
  <c r="H86" i="19"/>
  <c r="AL102" i="19"/>
  <c r="AK102" i="19" s="1"/>
  <c r="AJ102" i="19"/>
  <c r="G102" i="19"/>
  <c r="H102" i="19"/>
  <c r="AL118" i="19"/>
  <c r="AK118" i="19" s="1"/>
  <c r="AJ118" i="19"/>
  <c r="G118" i="19"/>
  <c r="H118" i="19"/>
  <c r="AL134" i="19"/>
  <c r="AK134" i="19" s="1"/>
  <c r="AJ134" i="19"/>
  <c r="G134" i="19"/>
  <c r="H134" i="19"/>
  <c r="AL150" i="19"/>
  <c r="AK150" i="19" s="1"/>
  <c r="AJ150" i="19"/>
  <c r="G150" i="19"/>
  <c r="H150" i="19"/>
  <c r="AL166" i="19"/>
  <c r="AK166" i="19" s="1"/>
  <c r="AJ166" i="19"/>
  <c r="G166" i="19"/>
  <c r="H166" i="19"/>
  <c r="AL18" i="20"/>
  <c r="AK18" i="20" s="1"/>
  <c r="AJ18" i="20"/>
  <c r="G18" i="20"/>
  <c r="H18" i="20"/>
  <c r="AL34" i="20"/>
  <c r="AK34" i="20" s="1"/>
  <c r="AJ34" i="20"/>
  <c r="G34" i="20"/>
  <c r="H34" i="20"/>
  <c r="AL44" i="20"/>
  <c r="AK44" i="20" s="1"/>
  <c r="G44" i="20"/>
  <c r="H44" i="20"/>
  <c r="AJ44" i="20"/>
  <c r="AL76" i="20"/>
  <c r="AK76" i="20" s="1"/>
  <c r="G76" i="20"/>
  <c r="H76" i="20"/>
  <c r="AJ76" i="20"/>
  <c r="AL108" i="20"/>
  <c r="AK108" i="20" s="1"/>
  <c r="G108" i="20"/>
  <c r="H108" i="20"/>
  <c r="AJ108" i="20"/>
  <c r="AL140" i="20"/>
  <c r="AK140" i="20" s="1"/>
  <c r="G140" i="20"/>
  <c r="H140" i="20"/>
  <c r="AJ140" i="20"/>
  <c r="AL172" i="20"/>
  <c r="AK172" i="20" s="1"/>
  <c r="G172" i="20"/>
  <c r="H172" i="20"/>
  <c r="AJ172" i="20"/>
  <c r="G55" i="20"/>
  <c r="H55" i="20"/>
  <c r="AL55" i="20"/>
  <c r="AK55" i="20" s="1"/>
  <c r="AJ55" i="20"/>
  <c r="G71" i="20"/>
  <c r="H71" i="20"/>
  <c r="AL71" i="20"/>
  <c r="AK71" i="20" s="1"/>
  <c r="AJ71" i="20"/>
  <c r="G87" i="20"/>
  <c r="H87" i="20"/>
  <c r="AL87" i="20"/>
  <c r="AK87" i="20" s="1"/>
  <c r="AJ87" i="20"/>
  <c r="G103" i="20"/>
  <c r="H103" i="20"/>
  <c r="AL103" i="20"/>
  <c r="AK103" i="20" s="1"/>
  <c r="AJ103" i="20"/>
  <c r="G119" i="20"/>
  <c r="H119" i="20"/>
  <c r="AL119" i="20"/>
  <c r="AK119" i="20" s="1"/>
  <c r="AJ119" i="20"/>
  <c r="G135" i="20"/>
  <c r="H135" i="20"/>
  <c r="AL135" i="20"/>
  <c r="AK135" i="20" s="1"/>
  <c r="AJ135" i="20"/>
  <c r="G151" i="20"/>
  <c r="H151" i="20"/>
  <c r="AL151" i="20"/>
  <c r="AK151" i="20" s="1"/>
  <c r="AJ151" i="20"/>
  <c r="G167" i="20"/>
  <c r="H167" i="20"/>
  <c r="AL167" i="20"/>
  <c r="AK167" i="20" s="1"/>
  <c r="AJ167" i="20"/>
  <c r="H25" i="21"/>
  <c r="AL25" i="21"/>
  <c r="AK25" i="21" s="1"/>
  <c r="AJ25" i="21"/>
  <c r="G25" i="21"/>
  <c r="H41" i="21"/>
  <c r="AL41" i="21"/>
  <c r="AK41" i="21" s="1"/>
  <c r="AJ41" i="21"/>
  <c r="G41" i="21"/>
  <c r="H57" i="21"/>
  <c r="AL57" i="21"/>
  <c r="AK57" i="21" s="1"/>
  <c r="AJ57" i="21"/>
  <c r="G57" i="21"/>
  <c r="H73" i="21"/>
  <c r="AL73" i="21"/>
  <c r="AK73" i="21" s="1"/>
  <c r="AJ73" i="21"/>
  <c r="G73" i="21"/>
  <c r="H89" i="21"/>
  <c r="AL89" i="21"/>
  <c r="AK89" i="21" s="1"/>
  <c r="AJ89" i="21"/>
  <c r="G89" i="21"/>
  <c r="H105" i="21"/>
  <c r="AL105" i="21"/>
  <c r="AK105" i="21" s="1"/>
  <c r="AJ105" i="21"/>
  <c r="G105" i="21"/>
  <c r="H121" i="21"/>
  <c r="AL121" i="21"/>
  <c r="AK121" i="21" s="1"/>
  <c r="AJ121" i="21"/>
  <c r="G121" i="21"/>
  <c r="H137" i="21"/>
  <c r="AL137" i="21"/>
  <c r="AK137" i="21" s="1"/>
  <c r="AJ137" i="21"/>
  <c r="G137" i="21"/>
  <c r="H153" i="21"/>
  <c r="AL153" i="21"/>
  <c r="AK153" i="21" s="1"/>
  <c r="AJ153" i="21"/>
  <c r="G153" i="21"/>
  <c r="H41" i="22"/>
  <c r="AL41" i="22"/>
  <c r="AK41" i="22" s="1"/>
  <c r="AJ41" i="22"/>
  <c r="G41" i="22"/>
  <c r="H45" i="22"/>
  <c r="AL45" i="22"/>
  <c r="AK45" i="22" s="1"/>
  <c r="AJ45" i="22"/>
  <c r="G45" i="22"/>
  <c r="AJ91" i="22"/>
  <c r="G91" i="22"/>
  <c r="H91" i="22"/>
  <c r="AL91" i="22"/>
  <c r="AK91" i="22" s="1"/>
  <c r="AJ123" i="22"/>
  <c r="G123" i="22"/>
  <c r="H123" i="22"/>
  <c r="AL123" i="22"/>
  <c r="AK123" i="22" s="1"/>
  <c r="AL168" i="17"/>
  <c r="AK168" i="17" s="1"/>
  <c r="AJ168" i="17"/>
  <c r="G168" i="17"/>
  <c r="H168" i="17"/>
  <c r="AL20" i="18"/>
  <c r="AK20" i="18" s="1"/>
  <c r="AJ20" i="18"/>
  <c r="G20" i="18"/>
  <c r="H20" i="18"/>
  <c r="AL36" i="18"/>
  <c r="AK36" i="18" s="1"/>
  <c r="AJ36" i="18"/>
  <c r="G36" i="18"/>
  <c r="H36" i="18"/>
  <c r="AL52" i="18"/>
  <c r="AK52" i="18" s="1"/>
  <c r="AJ52" i="18"/>
  <c r="G52" i="18"/>
  <c r="H52" i="18"/>
  <c r="AL68" i="18"/>
  <c r="AK68" i="18" s="1"/>
  <c r="AJ68" i="18"/>
  <c r="G68" i="18"/>
  <c r="H68" i="18"/>
  <c r="AL84" i="18"/>
  <c r="AK84" i="18" s="1"/>
  <c r="AJ84" i="18"/>
  <c r="G84" i="18"/>
  <c r="H84" i="18"/>
  <c r="AL100" i="18"/>
  <c r="AK100" i="18" s="1"/>
  <c r="AJ100" i="18"/>
  <c r="G100" i="18"/>
  <c r="H100" i="18"/>
  <c r="AL116" i="18"/>
  <c r="AK116" i="18" s="1"/>
  <c r="AJ116" i="18"/>
  <c r="G116" i="18"/>
  <c r="H116" i="18"/>
  <c r="AL132" i="18"/>
  <c r="AK132" i="18" s="1"/>
  <c r="AJ132" i="18"/>
  <c r="G132" i="18"/>
  <c r="H132" i="18"/>
  <c r="AL148" i="18"/>
  <c r="AK148" i="18" s="1"/>
  <c r="AJ148" i="18"/>
  <c r="G148" i="18"/>
  <c r="H148" i="18"/>
  <c r="AL164" i="18"/>
  <c r="AK164" i="18" s="1"/>
  <c r="AJ164" i="18"/>
  <c r="G164" i="18"/>
  <c r="H164" i="18"/>
  <c r="AL16" i="19"/>
  <c r="AK16" i="19" s="1"/>
  <c r="AJ16" i="19"/>
  <c r="G16" i="19"/>
  <c r="H16" i="19"/>
  <c r="AL32" i="19"/>
  <c r="AK32" i="19" s="1"/>
  <c r="AJ32" i="19"/>
  <c r="G32" i="19"/>
  <c r="H32" i="19"/>
  <c r="AL48" i="19"/>
  <c r="AK48" i="19" s="1"/>
  <c r="AJ48" i="19"/>
  <c r="G48" i="19"/>
  <c r="H48" i="19"/>
  <c r="AL64" i="19"/>
  <c r="AK64" i="19" s="1"/>
  <c r="AJ64" i="19"/>
  <c r="G64" i="19"/>
  <c r="H64" i="19"/>
  <c r="AL80" i="19"/>
  <c r="AK80" i="19" s="1"/>
  <c r="AJ80" i="19"/>
  <c r="G80" i="19"/>
  <c r="H80" i="19"/>
  <c r="AL96" i="19"/>
  <c r="AK96" i="19" s="1"/>
  <c r="AJ96" i="19"/>
  <c r="G96" i="19"/>
  <c r="H96" i="19"/>
  <c r="AL112" i="19"/>
  <c r="AK112" i="19" s="1"/>
  <c r="AJ112" i="19"/>
  <c r="G112" i="19"/>
  <c r="H112" i="19"/>
  <c r="AL128" i="19"/>
  <c r="AK128" i="19" s="1"/>
  <c r="AJ128" i="19"/>
  <c r="G128" i="19"/>
  <c r="H128" i="19"/>
  <c r="AL144" i="19"/>
  <c r="AK144" i="19" s="1"/>
  <c r="AJ144" i="19"/>
  <c r="G144" i="19"/>
  <c r="H144" i="19"/>
  <c r="AL160" i="19"/>
  <c r="AK160" i="19" s="1"/>
  <c r="AJ160" i="19"/>
  <c r="G160" i="19"/>
  <c r="H160" i="19"/>
  <c r="G28" i="20"/>
  <c r="H28" i="20"/>
  <c r="AL28" i="20"/>
  <c r="AK28" i="20" s="1"/>
  <c r="AJ28" i="20"/>
  <c r="H64" i="20"/>
  <c r="AJ64" i="20"/>
  <c r="AL64" i="20"/>
  <c r="AK64" i="20" s="1"/>
  <c r="G64" i="20"/>
  <c r="H96" i="20"/>
  <c r="AJ96" i="20"/>
  <c r="AL96" i="20"/>
  <c r="AK96" i="20" s="1"/>
  <c r="G96" i="20"/>
  <c r="H128" i="20"/>
  <c r="AJ128" i="20"/>
  <c r="AL128" i="20"/>
  <c r="AK128" i="20" s="1"/>
  <c r="G128" i="20"/>
  <c r="H160" i="20"/>
  <c r="AJ160" i="20"/>
  <c r="AL160" i="20"/>
  <c r="AK160" i="20" s="1"/>
  <c r="G160" i="20"/>
  <c r="AL49" i="20"/>
  <c r="AK49" i="20" s="1"/>
  <c r="AJ49" i="20"/>
  <c r="G49" i="20"/>
  <c r="H49" i="20"/>
  <c r="AL65" i="20"/>
  <c r="AK65" i="20" s="1"/>
  <c r="AJ65" i="20"/>
  <c r="G65" i="20"/>
  <c r="H65" i="20"/>
  <c r="AL81" i="20"/>
  <c r="AK81" i="20" s="1"/>
  <c r="AJ81" i="20"/>
  <c r="G81" i="20"/>
  <c r="H81" i="20"/>
  <c r="AL97" i="20"/>
  <c r="AK97" i="20" s="1"/>
  <c r="AJ97" i="20"/>
  <c r="G97" i="20"/>
  <c r="H97" i="20"/>
  <c r="AL113" i="20"/>
  <c r="AK113" i="20" s="1"/>
  <c r="AJ113" i="20"/>
  <c r="G113" i="20"/>
  <c r="H113" i="20"/>
  <c r="AL129" i="20"/>
  <c r="AK129" i="20" s="1"/>
  <c r="AJ129" i="20"/>
  <c r="G129" i="20"/>
  <c r="H129" i="20"/>
  <c r="AL145" i="20"/>
  <c r="AK145" i="20" s="1"/>
  <c r="AJ145" i="20"/>
  <c r="G145" i="20"/>
  <c r="H145" i="20"/>
  <c r="AL161" i="20"/>
  <c r="AK161" i="20" s="1"/>
  <c r="AJ161" i="20"/>
  <c r="G161" i="20"/>
  <c r="H161" i="20"/>
  <c r="AJ19" i="21"/>
  <c r="G19" i="21"/>
  <c r="H19" i="21"/>
  <c r="AL19" i="21"/>
  <c r="AK19" i="21" s="1"/>
  <c r="AJ35" i="21"/>
  <c r="G35" i="21"/>
  <c r="H35" i="21"/>
  <c r="AL35" i="21"/>
  <c r="AK35" i="21" s="1"/>
  <c r="AJ51" i="21"/>
  <c r="G51" i="21"/>
  <c r="H51" i="21"/>
  <c r="AL51" i="21"/>
  <c r="AK51" i="21" s="1"/>
  <c r="AJ67" i="21"/>
  <c r="G67" i="21"/>
  <c r="H67" i="21"/>
  <c r="AL67" i="21"/>
  <c r="AK67" i="21" s="1"/>
  <c r="AJ83" i="21"/>
  <c r="G83" i="21"/>
  <c r="H83" i="21"/>
  <c r="AL83" i="21"/>
  <c r="AK83" i="21" s="1"/>
  <c r="AJ99" i="21"/>
  <c r="G99" i="21"/>
  <c r="H99" i="21"/>
  <c r="AL99" i="21"/>
  <c r="AK99" i="21" s="1"/>
  <c r="AJ115" i="21"/>
  <c r="G115" i="21"/>
  <c r="H115" i="21"/>
  <c r="AL115" i="21"/>
  <c r="AK115" i="21" s="1"/>
  <c r="AJ131" i="21"/>
  <c r="G131" i="21"/>
  <c r="H131" i="21"/>
  <c r="AL131" i="21"/>
  <c r="AK131" i="21" s="1"/>
  <c r="AJ147" i="21"/>
  <c r="G147" i="21"/>
  <c r="H147" i="21"/>
  <c r="AL147" i="21"/>
  <c r="AK147" i="21" s="1"/>
  <c r="H173" i="21"/>
  <c r="AL173" i="21"/>
  <c r="AK173" i="21" s="1"/>
  <c r="AJ173" i="21"/>
  <c r="G173" i="21"/>
  <c r="AJ63" i="22"/>
  <c r="G63" i="22"/>
  <c r="H63" i="22"/>
  <c r="AL63" i="22"/>
  <c r="AK63" i="22" s="1"/>
  <c r="AJ93" i="23"/>
  <c r="G93" i="23"/>
  <c r="H93" i="23"/>
  <c r="AL93" i="23"/>
  <c r="AK93" i="23" s="1"/>
  <c r="H44" i="22"/>
  <c r="AL44" i="22"/>
  <c r="AK44" i="22" s="1"/>
  <c r="AJ44" i="22"/>
  <c r="G44" i="22"/>
  <c r="AJ171" i="23"/>
  <c r="G171" i="23"/>
  <c r="H171" i="23"/>
  <c r="AL171" i="23"/>
  <c r="AK171" i="23" s="1"/>
  <c r="AL162" i="17"/>
  <c r="AK162" i="17" s="1"/>
  <c r="AJ162" i="17"/>
  <c r="G162" i="17"/>
  <c r="H162" i="17"/>
  <c r="AK14" i="18"/>
  <c r="H14" i="18"/>
  <c r="AL14" i="18"/>
  <c r="AJ14" i="18"/>
  <c r="G14" i="18"/>
  <c r="A14" i="18"/>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G30" i="18"/>
  <c r="H30" i="18"/>
  <c r="AL30" i="18"/>
  <c r="AK30" i="18" s="1"/>
  <c r="AJ30" i="18"/>
  <c r="G46" i="18"/>
  <c r="H46" i="18"/>
  <c r="AL46" i="18"/>
  <c r="AK46" i="18" s="1"/>
  <c r="AJ46" i="18"/>
  <c r="G62" i="18"/>
  <c r="H62" i="18"/>
  <c r="AL62" i="18"/>
  <c r="AK62" i="18" s="1"/>
  <c r="AJ62" i="18"/>
  <c r="G78" i="18"/>
  <c r="H78" i="18"/>
  <c r="AL78" i="18"/>
  <c r="AK78" i="18" s="1"/>
  <c r="AJ78" i="18"/>
  <c r="G94" i="18"/>
  <c r="H94" i="18"/>
  <c r="AL94" i="18"/>
  <c r="AK94" i="18" s="1"/>
  <c r="AJ94" i="18"/>
  <c r="G110" i="18"/>
  <c r="H110" i="18"/>
  <c r="AL110" i="18"/>
  <c r="AK110" i="18" s="1"/>
  <c r="AJ110" i="18"/>
  <c r="G126" i="18"/>
  <c r="H126" i="18"/>
  <c r="AL126" i="18"/>
  <c r="AK126" i="18" s="1"/>
  <c r="AJ126" i="18"/>
  <c r="G142" i="18"/>
  <c r="H142" i="18"/>
  <c r="AL142" i="18"/>
  <c r="AK142" i="18" s="1"/>
  <c r="AJ142" i="18"/>
  <c r="G158" i="18"/>
  <c r="H158" i="18"/>
  <c r="AL158" i="18"/>
  <c r="AK158" i="18" s="1"/>
  <c r="AJ158" i="18"/>
  <c r="AL26" i="19"/>
  <c r="AK26" i="19" s="1"/>
  <c r="AJ26" i="19"/>
  <c r="G26" i="19"/>
  <c r="H26" i="19"/>
  <c r="AL42" i="19"/>
  <c r="AK42" i="19" s="1"/>
  <c r="AJ42" i="19"/>
  <c r="G42" i="19"/>
  <c r="H42" i="19"/>
  <c r="AL58" i="19"/>
  <c r="AK58" i="19" s="1"/>
  <c r="AJ58" i="19"/>
  <c r="G58" i="19"/>
  <c r="H58" i="19"/>
  <c r="AL74" i="19"/>
  <c r="AK74" i="19" s="1"/>
  <c r="AJ74" i="19"/>
  <c r="G74" i="19"/>
  <c r="H74" i="19"/>
  <c r="AL90" i="19"/>
  <c r="AK90" i="19" s="1"/>
  <c r="AJ90" i="19"/>
  <c r="G90" i="19"/>
  <c r="H90" i="19"/>
  <c r="AL106" i="19"/>
  <c r="AK106" i="19" s="1"/>
  <c r="AJ106" i="19"/>
  <c r="G106" i="19"/>
  <c r="H106" i="19"/>
  <c r="AL122" i="19"/>
  <c r="AK122" i="19" s="1"/>
  <c r="AJ122" i="19"/>
  <c r="G122" i="19"/>
  <c r="H122" i="19"/>
  <c r="AL138" i="19"/>
  <c r="AK138" i="19" s="1"/>
  <c r="AJ138" i="19"/>
  <c r="G138" i="19"/>
  <c r="H138" i="19"/>
  <c r="AL154" i="19"/>
  <c r="AK154" i="19" s="1"/>
  <c r="AJ154" i="19"/>
  <c r="G154" i="19"/>
  <c r="H154" i="19"/>
  <c r="AL170" i="19"/>
  <c r="AK170" i="19" s="1"/>
  <c r="AJ170" i="19"/>
  <c r="G170" i="19"/>
  <c r="H170" i="19"/>
  <c r="AL22" i="20"/>
  <c r="AK22" i="20" s="1"/>
  <c r="AJ22" i="20"/>
  <c r="G22" i="20"/>
  <c r="H22" i="20"/>
  <c r="AL38" i="20"/>
  <c r="AK38" i="20" s="1"/>
  <c r="AJ38" i="20"/>
  <c r="G38" i="20"/>
  <c r="H38" i="20"/>
  <c r="AL52" i="20"/>
  <c r="AK52" i="20" s="1"/>
  <c r="G52" i="20"/>
  <c r="H52" i="20"/>
  <c r="AJ52" i="20"/>
  <c r="AL84" i="20"/>
  <c r="AK84" i="20" s="1"/>
  <c r="G84" i="20"/>
  <c r="H84" i="20"/>
  <c r="AJ84" i="20"/>
  <c r="AL116" i="20"/>
  <c r="AK116" i="20" s="1"/>
  <c r="G116" i="20"/>
  <c r="H116" i="20"/>
  <c r="AJ116" i="20"/>
  <c r="AL148" i="20"/>
  <c r="AK148" i="20" s="1"/>
  <c r="G148" i="20"/>
  <c r="H148" i="20"/>
  <c r="AJ148" i="20"/>
  <c r="G59" i="20"/>
  <c r="H59" i="20"/>
  <c r="AL59" i="20"/>
  <c r="AK59" i="20" s="1"/>
  <c r="AJ59" i="20"/>
  <c r="G75" i="20"/>
  <c r="H75" i="20"/>
  <c r="AL75" i="20"/>
  <c r="AK75" i="20" s="1"/>
  <c r="AJ75" i="20"/>
  <c r="G91" i="20"/>
  <c r="H91" i="20"/>
  <c r="AL91" i="20"/>
  <c r="AK91" i="20" s="1"/>
  <c r="AJ91" i="20"/>
  <c r="G107" i="20"/>
  <c r="H107" i="20"/>
  <c r="AL107" i="20"/>
  <c r="AK107" i="20" s="1"/>
  <c r="AJ107" i="20"/>
  <c r="G123" i="20"/>
  <c r="H123" i="20"/>
  <c r="AL123" i="20"/>
  <c r="AK123" i="20" s="1"/>
  <c r="AJ123" i="20"/>
  <c r="G139" i="20"/>
  <c r="H139" i="20"/>
  <c r="AL139" i="20"/>
  <c r="AK139" i="20" s="1"/>
  <c r="AJ139" i="20"/>
  <c r="G155" i="20"/>
  <c r="H155" i="20"/>
  <c r="AL155" i="20"/>
  <c r="AK155" i="20" s="1"/>
  <c r="AJ155" i="20"/>
  <c r="G171" i="20"/>
  <c r="H171" i="20"/>
  <c r="AL171" i="20"/>
  <c r="AK171" i="20" s="1"/>
  <c r="AJ171" i="20"/>
  <c r="H29" i="21"/>
  <c r="AL29" i="21"/>
  <c r="AK29" i="21" s="1"/>
  <c r="AJ29" i="21"/>
  <c r="G29" i="21"/>
  <c r="H45" i="21"/>
  <c r="AL45" i="21"/>
  <c r="AK45" i="21" s="1"/>
  <c r="AJ45" i="21"/>
  <c r="G45" i="21"/>
  <c r="H61" i="21"/>
  <c r="AL61" i="21"/>
  <c r="AK61" i="21" s="1"/>
  <c r="AJ61" i="21"/>
  <c r="G61" i="21"/>
  <c r="H77" i="21"/>
  <c r="AL77" i="21"/>
  <c r="AK77" i="21" s="1"/>
  <c r="AJ77" i="21"/>
  <c r="G77" i="21"/>
  <c r="H93" i="21"/>
  <c r="AL93" i="21"/>
  <c r="AK93" i="21" s="1"/>
  <c r="AJ93" i="21"/>
  <c r="G93" i="21"/>
  <c r="H109" i="21"/>
  <c r="AL109" i="21"/>
  <c r="AK109" i="21" s="1"/>
  <c r="AJ109" i="21"/>
  <c r="G109" i="21"/>
  <c r="H125" i="21"/>
  <c r="AL125" i="21"/>
  <c r="AK125" i="21" s="1"/>
  <c r="AJ125" i="21"/>
  <c r="G125" i="21"/>
  <c r="H141" i="21"/>
  <c r="AL141" i="21"/>
  <c r="AK141" i="21" s="1"/>
  <c r="AJ141" i="21"/>
  <c r="G141" i="21"/>
  <c r="H157" i="21"/>
  <c r="AL157" i="21"/>
  <c r="AK157" i="21" s="1"/>
  <c r="AJ157" i="21"/>
  <c r="G157" i="21"/>
  <c r="H169" i="21"/>
  <c r="AL169" i="21"/>
  <c r="AK169" i="21" s="1"/>
  <c r="AJ169" i="21"/>
  <c r="G169" i="21"/>
  <c r="H25" i="22"/>
  <c r="AL25" i="22"/>
  <c r="AK25" i="22" s="1"/>
  <c r="AJ25" i="22"/>
  <c r="G25" i="22"/>
  <c r="H29" i="22"/>
  <c r="AL29" i="22"/>
  <c r="AK29" i="22" s="1"/>
  <c r="AJ29" i="22"/>
  <c r="G29" i="22"/>
  <c r="AJ59" i="22"/>
  <c r="G59" i="22"/>
  <c r="H59" i="22"/>
  <c r="AL59" i="22"/>
  <c r="AK59" i="22" s="1"/>
  <c r="AJ107" i="22"/>
  <c r="G107" i="22"/>
  <c r="H107" i="22"/>
  <c r="AL107" i="22"/>
  <c r="AK107" i="22" s="1"/>
  <c r="AJ155" i="22"/>
  <c r="G155" i="22"/>
  <c r="H155" i="22"/>
  <c r="AL155" i="22"/>
  <c r="AK155" i="22" s="1"/>
  <c r="H45" i="23"/>
  <c r="AL45" i="23"/>
  <c r="AK45" i="23" s="1"/>
  <c r="AJ45" i="23"/>
  <c r="G45" i="23"/>
  <c r="AJ22" i="21"/>
  <c r="G22" i="21"/>
  <c r="H22" i="21"/>
  <c r="AL22" i="21"/>
  <c r="AK22" i="21" s="1"/>
  <c r="AL32" i="24"/>
  <c r="AK32" i="24" s="1"/>
  <c r="AJ32" i="24"/>
  <c r="G32" i="24"/>
  <c r="H32" i="24"/>
  <c r="AJ163" i="21"/>
  <c r="G163" i="21"/>
  <c r="H163" i="21"/>
  <c r="AL163" i="21"/>
  <c r="AK163" i="21" s="1"/>
  <c r="H21" i="22"/>
  <c r="AL21" i="22"/>
  <c r="AK21" i="22" s="1"/>
  <c r="AJ21" i="22"/>
  <c r="G21" i="22"/>
  <c r="H37" i="22"/>
  <c r="AL37" i="22"/>
  <c r="AK37" i="22" s="1"/>
  <c r="AJ37" i="22"/>
  <c r="G37" i="22"/>
  <c r="H53" i="22"/>
  <c r="AL53" i="22"/>
  <c r="AK53" i="22" s="1"/>
  <c r="AJ53" i="22"/>
  <c r="G53" i="22"/>
  <c r="H69" i="22"/>
  <c r="AL69" i="22"/>
  <c r="AK69" i="22" s="1"/>
  <c r="AJ69" i="22"/>
  <c r="G69" i="22"/>
  <c r="H85" i="22"/>
  <c r="AL85" i="22"/>
  <c r="AK85" i="22" s="1"/>
  <c r="AJ85" i="22"/>
  <c r="G85" i="22"/>
  <c r="H101" i="22"/>
  <c r="AL101" i="22"/>
  <c r="AK101" i="22" s="1"/>
  <c r="AJ101" i="22"/>
  <c r="G101" i="22"/>
  <c r="H117" i="22"/>
  <c r="AL117" i="22"/>
  <c r="AK117" i="22" s="1"/>
  <c r="AJ117" i="22"/>
  <c r="G117" i="22"/>
  <c r="H133" i="22"/>
  <c r="AL133" i="22"/>
  <c r="AK133" i="22" s="1"/>
  <c r="AJ133" i="22"/>
  <c r="G133" i="22"/>
  <c r="H149" i="22"/>
  <c r="AL149" i="22"/>
  <c r="AK149" i="22" s="1"/>
  <c r="AJ149" i="22"/>
  <c r="G149" i="22"/>
  <c r="H165" i="22"/>
  <c r="AL165" i="22"/>
  <c r="AK165" i="22" s="1"/>
  <c r="AJ165" i="22"/>
  <c r="G165" i="22"/>
  <c r="AJ23" i="23"/>
  <c r="G23" i="23"/>
  <c r="H23" i="23"/>
  <c r="AL23" i="23"/>
  <c r="AK23" i="23" s="1"/>
  <c r="AJ39" i="23"/>
  <c r="G39" i="23"/>
  <c r="H39" i="23"/>
  <c r="AL39" i="23"/>
  <c r="AK39" i="23" s="1"/>
  <c r="H55" i="23"/>
  <c r="AL55" i="23"/>
  <c r="AK55" i="23" s="1"/>
  <c r="AJ55" i="23"/>
  <c r="G55" i="23"/>
  <c r="H71" i="23"/>
  <c r="AL71" i="23"/>
  <c r="AK71" i="23" s="1"/>
  <c r="AJ71" i="23"/>
  <c r="G71" i="23"/>
  <c r="H87" i="23"/>
  <c r="AL87" i="23"/>
  <c r="AK87" i="23" s="1"/>
  <c r="AJ87" i="23"/>
  <c r="G87" i="23"/>
  <c r="G110" i="23"/>
  <c r="AJ110" i="23"/>
  <c r="H110" i="23"/>
  <c r="AL110" i="23"/>
  <c r="AK110" i="23" s="1"/>
  <c r="G142" i="23"/>
  <c r="AJ142" i="23"/>
  <c r="H142" i="23"/>
  <c r="AL142" i="23"/>
  <c r="AK142" i="23" s="1"/>
  <c r="AL16" i="21"/>
  <c r="AK16" i="21" s="1"/>
  <c r="AJ16" i="21"/>
  <c r="G16" i="21"/>
  <c r="H16" i="21"/>
  <c r="AL32" i="21"/>
  <c r="AK32" i="21" s="1"/>
  <c r="AJ32" i="21"/>
  <c r="G32" i="21"/>
  <c r="H32" i="21"/>
  <c r="AL48" i="21"/>
  <c r="AK48" i="21" s="1"/>
  <c r="AJ48" i="21"/>
  <c r="G48" i="21"/>
  <c r="H48" i="21"/>
  <c r="AL104" i="21"/>
  <c r="AK104" i="21" s="1"/>
  <c r="AJ104" i="21"/>
  <c r="G104" i="21"/>
  <c r="H104" i="21"/>
  <c r="AL168" i="21"/>
  <c r="AK168" i="21" s="1"/>
  <c r="AJ168" i="21"/>
  <c r="G168" i="21"/>
  <c r="H168" i="21"/>
  <c r="H20" i="22"/>
  <c r="AL20" i="22"/>
  <c r="AK20" i="22" s="1"/>
  <c r="AJ20" i="22"/>
  <c r="G20" i="22"/>
  <c r="H84" i="22"/>
  <c r="AL84" i="22"/>
  <c r="AK84" i="22" s="1"/>
  <c r="AJ84" i="22"/>
  <c r="G84" i="22"/>
  <c r="H140" i="22"/>
  <c r="AL140" i="22"/>
  <c r="AK140" i="22" s="1"/>
  <c r="AJ140" i="22"/>
  <c r="G140" i="22"/>
  <c r="AJ56" i="23"/>
  <c r="G56" i="23"/>
  <c r="H56" i="23"/>
  <c r="AL56" i="23"/>
  <c r="AK56" i="23" s="1"/>
  <c r="H164" i="23"/>
  <c r="AJ164" i="23"/>
  <c r="AL164" i="23"/>
  <c r="AK164" i="23" s="1"/>
  <c r="G164" i="23"/>
  <c r="AJ123" i="23"/>
  <c r="G123" i="23"/>
  <c r="H123" i="23"/>
  <c r="AL123" i="23"/>
  <c r="AK123" i="23" s="1"/>
  <c r="H141" i="24"/>
  <c r="AL141" i="24"/>
  <c r="AK141" i="24" s="1"/>
  <c r="AJ141" i="24"/>
  <c r="G141" i="24"/>
  <c r="AL158" i="24"/>
  <c r="AK158" i="24" s="1"/>
  <c r="AJ158" i="24"/>
  <c r="G158" i="24"/>
  <c r="H158" i="24"/>
  <c r="AJ113" i="25"/>
  <c r="G113" i="25"/>
  <c r="H113" i="25"/>
  <c r="AL113" i="25"/>
  <c r="AK113" i="25" s="1"/>
  <c r="AJ79" i="22"/>
  <c r="G79" i="22"/>
  <c r="H79" i="22"/>
  <c r="AL79" i="22"/>
  <c r="AK79" i="22" s="1"/>
  <c r="AJ95" i="22"/>
  <c r="G95" i="22"/>
  <c r="H95" i="22"/>
  <c r="AL95" i="22"/>
  <c r="AK95" i="22" s="1"/>
  <c r="AJ111" i="22"/>
  <c r="G111" i="22"/>
  <c r="H111" i="22"/>
  <c r="AL111" i="22"/>
  <c r="AK111" i="22" s="1"/>
  <c r="AJ127" i="22"/>
  <c r="G127" i="22"/>
  <c r="H127" i="22"/>
  <c r="AL127" i="22"/>
  <c r="AK127" i="22" s="1"/>
  <c r="AJ143" i="22"/>
  <c r="G143" i="22"/>
  <c r="H143" i="22"/>
  <c r="AL143" i="22"/>
  <c r="AK143" i="22" s="1"/>
  <c r="AJ159" i="22"/>
  <c r="G159" i="22"/>
  <c r="H159" i="22"/>
  <c r="AL159" i="22"/>
  <c r="AK159" i="22" s="1"/>
  <c r="H17" i="23"/>
  <c r="AL17" i="23"/>
  <c r="AK17" i="23" s="1"/>
  <c r="AJ17" i="23"/>
  <c r="G17" i="23"/>
  <c r="H33" i="23"/>
  <c r="AL33" i="23"/>
  <c r="AK33" i="23" s="1"/>
  <c r="AJ33" i="23"/>
  <c r="G33" i="23"/>
  <c r="H49" i="23"/>
  <c r="AL49" i="23"/>
  <c r="AK49" i="23" s="1"/>
  <c r="AJ49" i="23"/>
  <c r="G49" i="23"/>
  <c r="AJ65" i="23"/>
  <c r="G65" i="23"/>
  <c r="H65" i="23"/>
  <c r="AL65" i="23"/>
  <c r="AK65" i="23" s="1"/>
  <c r="AJ81" i="23"/>
  <c r="G81" i="23"/>
  <c r="H81" i="23"/>
  <c r="AL81" i="23"/>
  <c r="AK81" i="23" s="1"/>
  <c r="AJ97" i="23"/>
  <c r="G97" i="23"/>
  <c r="H97" i="23"/>
  <c r="AL97" i="23"/>
  <c r="AK97" i="23" s="1"/>
  <c r="H130" i="23"/>
  <c r="AL130" i="23"/>
  <c r="AK130" i="23" s="1"/>
  <c r="G130" i="23"/>
  <c r="AJ130" i="23"/>
  <c r="H162" i="23"/>
  <c r="AL162" i="23"/>
  <c r="AK162" i="23" s="1"/>
  <c r="G162" i="23"/>
  <c r="AJ162" i="23"/>
  <c r="AJ26" i="21"/>
  <c r="G26" i="21"/>
  <c r="H26" i="21"/>
  <c r="AL26" i="21"/>
  <c r="AK26" i="21" s="1"/>
  <c r="AJ42" i="21"/>
  <c r="G42" i="21"/>
  <c r="H42" i="21"/>
  <c r="AL42" i="21"/>
  <c r="AK42" i="21" s="1"/>
  <c r="AJ58" i="21"/>
  <c r="G58" i="21"/>
  <c r="H58" i="21"/>
  <c r="AL58" i="21"/>
  <c r="AK58" i="21" s="1"/>
  <c r="AL80" i="21"/>
  <c r="AK80" i="21" s="1"/>
  <c r="AJ80" i="21"/>
  <c r="G80" i="21"/>
  <c r="H80" i="21"/>
  <c r="AL144" i="21"/>
  <c r="AK144" i="21" s="1"/>
  <c r="AJ144" i="21"/>
  <c r="G144" i="21"/>
  <c r="H144" i="21"/>
  <c r="H60" i="22"/>
  <c r="AL60" i="22"/>
  <c r="AK60" i="22" s="1"/>
  <c r="AJ60" i="22"/>
  <c r="G60" i="22"/>
  <c r="H124" i="22"/>
  <c r="AL124" i="22"/>
  <c r="AK124" i="22" s="1"/>
  <c r="AJ124" i="22"/>
  <c r="G124" i="22"/>
  <c r="H93" i="24"/>
  <c r="AL93" i="24"/>
  <c r="AK93" i="24" s="1"/>
  <c r="AJ93" i="24"/>
  <c r="G93" i="24"/>
  <c r="H42" i="25"/>
  <c r="AL42" i="25"/>
  <c r="AK42" i="25" s="1"/>
  <c r="G42" i="25"/>
  <c r="AJ42" i="25"/>
  <c r="AL96" i="24"/>
  <c r="AK96" i="24" s="1"/>
  <c r="AJ96" i="24"/>
  <c r="G96" i="24"/>
  <c r="H96" i="24"/>
  <c r="H73" i="22"/>
  <c r="AL73" i="22"/>
  <c r="AK73" i="22" s="1"/>
  <c r="AJ73" i="22"/>
  <c r="G73" i="22"/>
  <c r="H89" i="22"/>
  <c r="AL89" i="22"/>
  <c r="AK89" i="22" s="1"/>
  <c r="AJ89" i="22"/>
  <c r="G89" i="22"/>
  <c r="H105" i="22"/>
  <c r="AL105" i="22"/>
  <c r="AK105" i="22" s="1"/>
  <c r="AJ105" i="22"/>
  <c r="G105" i="22"/>
  <c r="H121" i="22"/>
  <c r="AL121" i="22"/>
  <c r="AK121" i="22" s="1"/>
  <c r="AJ121" i="22"/>
  <c r="G121" i="22"/>
  <c r="H137" i="22"/>
  <c r="AL137" i="22"/>
  <c r="AK137" i="22" s="1"/>
  <c r="AJ137" i="22"/>
  <c r="G137" i="22"/>
  <c r="H153" i="22"/>
  <c r="AL153" i="22"/>
  <c r="AK153" i="22" s="1"/>
  <c r="AJ153" i="22"/>
  <c r="G153" i="22"/>
  <c r="H169" i="22"/>
  <c r="AL169" i="22"/>
  <c r="AK169" i="22" s="1"/>
  <c r="AJ169" i="22"/>
  <c r="G169" i="22"/>
  <c r="AJ27" i="23"/>
  <c r="G27" i="23"/>
  <c r="H27" i="23"/>
  <c r="AL27" i="23"/>
  <c r="AK27" i="23" s="1"/>
  <c r="AJ43" i="23"/>
  <c r="G43" i="23"/>
  <c r="H43" i="23"/>
  <c r="AL43" i="23"/>
  <c r="AK43" i="23" s="1"/>
  <c r="H59" i="23"/>
  <c r="AL59" i="23"/>
  <c r="AK59" i="23" s="1"/>
  <c r="AJ59" i="23"/>
  <c r="G59" i="23"/>
  <c r="H75" i="23"/>
  <c r="AL75" i="23"/>
  <c r="AK75" i="23" s="1"/>
  <c r="AJ75" i="23"/>
  <c r="G75" i="23"/>
  <c r="H91" i="23"/>
  <c r="AL91" i="23"/>
  <c r="AK91" i="23" s="1"/>
  <c r="AJ91" i="23"/>
  <c r="G91" i="23"/>
  <c r="G118" i="23"/>
  <c r="AJ118" i="23"/>
  <c r="H118" i="23"/>
  <c r="AL118" i="23"/>
  <c r="AK118" i="23" s="1"/>
  <c r="G150" i="23"/>
  <c r="AJ150" i="23"/>
  <c r="H150" i="23"/>
  <c r="AL150" i="23"/>
  <c r="AK150" i="23" s="1"/>
  <c r="AL20" i="21"/>
  <c r="AK20" i="21" s="1"/>
  <c r="AJ20" i="21"/>
  <c r="G20" i="21"/>
  <c r="H20" i="21"/>
  <c r="AL36" i="21"/>
  <c r="AK36" i="21" s="1"/>
  <c r="AJ36" i="21"/>
  <c r="G36" i="21"/>
  <c r="H36" i="21"/>
  <c r="AL52" i="21"/>
  <c r="AK52" i="21" s="1"/>
  <c r="AJ52" i="21"/>
  <c r="G52" i="21"/>
  <c r="H52" i="21"/>
  <c r="AL120" i="21"/>
  <c r="AK120" i="21" s="1"/>
  <c r="AJ120" i="21"/>
  <c r="G120" i="21"/>
  <c r="H120" i="21"/>
  <c r="H36" i="22"/>
  <c r="AL36" i="22"/>
  <c r="AK36" i="22" s="1"/>
  <c r="AJ36" i="22"/>
  <c r="G36" i="22"/>
  <c r="H100" i="22"/>
  <c r="AL100" i="22"/>
  <c r="AK100" i="22" s="1"/>
  <c r="AJ100" i="22"/>
  <c r="G100" i="22"/>
  <c r="H172" i="22"/>
  <c r="AL172" i="22"/>
  <c r="AK172" i="22" s="1"/>
  <c r="AJ172" i="22"/>
  <c r="G172" i="22"/>
  <c r="AJ88" i="23"/>
  <c r="G88" i="23"/>
  <c r="H88" i="23"/>
  <c r="AL88" i="23"/>
  <c r="AK88" i="23" s="1"/>
  <c r="AJ155" i="23"/>
  <c r="G155" i="23"/>
  <c r="H155" i="23"/>
  <c r="AL155" i="23"/>
  <c r="AK155" i="23" s="1"/>
  <c r="H45" i="24"/>
  <c r="AL45" i="24"/>
  <c r="AK45" i="24" s="1"/>
  <c r="AJ45" i="24"/>
  <c r="G45" i="24"/>
  <c r="H173" i="24"/>
  <c r="AL173" i="24"/>
  <c r="AK173" i="24" s="1"/>
  <c r="AJ173" i="24"/>
  <c r="G173" i="24"/>
  <c r="AJ67" i="22"/>
  <c r="G67" i="22"/>
  <c r="H67" i="22"/>
  <c r="AL67" i="22"/>
  <c r="AK67" i="22" s="1"/>
  <c r="AJ83" i="22"/>
  <c r="G83" i="22"/>
  <c r="H83" i="22"/>
  <c r="AL83" i="22"/>
  <c r="AK83" i="22" s="1"/>
  <c r="AJ99" i="22"/>
  <c r="G99" i="22"/>
  <c r="H99" i="22"/>
  <c r="AL99" i="22"/>
  <c r="AK99" i="22" s="1"/>
  <c r="AJ115" i="22"/>
  <c r="G115" i="22"/>
  <c r="H115" i="22"/>
  <c r="AL115" i="22"/>
  <c r="AK115" i="22" s="1"/>
  <c r="AJ131" i="22"/>
  <c r="G131" i="22"/>
  <c r="H131" i="22"/>
  <c r="AL131" i="22"/>
  <c r="AK131" i="22" s="1"/>
  <c r="AJ147" i="22"/>
  <c r="G147" i="22"/>
  <c r="H147" i="22"/>
  <c r="AL147" i="22"/>
  <c r="AK147" i="22" s="1"/>
  <c r="AJ163" i="22"/>
  <c r="G163" i="22"/>
  <c r="H163" i="22"/>
  <c r="AL163" i="22"/>
  <c r="AK163" i="22" s="1"/>
  <c r="H21" i="23"/>
  <c r="AL21" i="23"/>
  <c r="AK21" i="23" s="1"/>
  <c r="AJ21" i="23"/>
  <c r="G21" i="23"/>
  <c r="H37" i="23"/>
  <c r="AL37" i="23"/>
  <c r="AK37" i="23" s="1"/>
  <c r="AJ37" i="23"/>
  <c r="G37" i="23"/>
  <c r="H53" i="23"/>
  <c r="AL53" i="23"/>
  <c r="AK53" i="23" s="1"/>
  <c r="AJ53" i="23"/>
  <c r="G53" i="23"/>
  <c r="AJ69" i="23"/>
  <c r="G69" i="23"/>
  <c r="H69" i="23"/>
  <c r="AL69" i="23"/>
  <c r="AK69" i="23" s="1"/>
  <c r="AJ85" i="23"/>
  <c r="G85" i="23"/>
  <c r="H85" i="23"/>
  <c r="AL85" i="23"/>
  <c r="AK85" i="23" s="1"/>
  <c r="AJ101" i="23"/>
  <c r="G101" i="23"/>
  <c r="H101" i="23"/>
  <c r="AL101" i="23"/>
  <c r="AK101" i="23" s="1"/>
  <c r="H106" i="23"/>
  <c r="AL106" i="23"/>
  <c r="AK106" i="23" s="1"/>
  <c r="G106" i="23"/>
  <c r="AJ106" i="23"/>
  <c r="H138" i="23"/>
  <c r="AL138" i="23"/>
  <c r="AK138" i="23" s="1"/>
  <c r="G138" i="23"/>
  <c r="AJ138" i="23"/>
  <c r="H170" i="23"/>
  <c r="AL170" i="23"/>
  <c r="AK170" i="23" s="1"/>
  <c r="G170" i="23"/>
  <c r="AJ170" i="23"/>
  <c r="G14" i="21"/>
  <c r="A14" i="2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H14" i="21"/>
  <c r="AL14" i="21"/>
  <c r="AK14" i="21" s="1"/>
  <c r="AJ14" i="21"/>
  <c r="AJ30" i="21"/>
  <c r="G30" i="21"/>
  <c r="H30" i="21"/>
  <c r="AL30" i="21"/>
  <c r="AK30" i="21" s="1"/>
  <c r="AJ46" i="21"/>
  <c r="G46" i="21"/>
  <c r="H46" i="21"/>
  <c r="AL46" i="21"/>
  <c r="AK46" i="21" s="1"/>
  <c r="AL96" i="21"/>
  <c r="AK96" i="21" s="1"/>
  <c r="AJ96" i="21"/>
  <c r="G96" i="21"/>
  <c r="H96" i="21"/>
  <c r="AL160" i="21"/>
  <c r="AK160" i="21" s="1"/>
  <c r="AJ160" i="21"/>
  <c r="G160" i="21"/>
  <c r="H160" i="21"/>
  <c r="H76" i="22"/>
  <c r="AL76" i="22"/>
  <c r="AK76" i="22" s="1"/>
  <c r="AJ76" i="22"/>
  <c r="G76" i="22"/>
  <c r="AJ40" i="23"/>
  <c r="G40" i="23"/>
  <c r="H40" i="23"/>
  <c r="AL40" i="23"/>
  <c r="AK40" i="23" s="1"/>
  <c r="H132" i="23"/>
  <c r="AJ132" i="23"/>
  <c r="AL132" i="23"/>
  <c r="AK132" i="23" s="1"/>
  <c r="G132" i="23"/>
  <c r="AJ107" i="23"/>
  <c r="G107" i="23"/>
  <c r="H107" i="23"/>
  <c r="AL107" i="23"/>
  <c r="AK107" i="23" s="1"/>
  <c r="H125" i="24"/>
  <c r="AL125" i="24"/>
  <c r="AK125" i="24" s="1"/>
  <c r="AJ125" i="24"/>
  <c r="G125" i="24"/>
  <c r="AL15" i="25"/>
  <c r="AK15" i="25" s="1"/>
  <c r="AJ15" i="25"/>
  <c r="G15" i="25"/>
  <c r="H15" i="25"/>
  <c r="H77" i="22"/>
  <c r="AL77" i="22"/>
  <c r="AK77" i="22" s="1"/>
  <c r="AJ77" i="22"/>
  <c r="G77" i="22"/>
  <c r="H93" i="22"/>
  <c r="AL93" i="22"/>
  <c r="AK93" i="22" s="1"/>
  <c r="AJ93" i="22"/>
  <c r="G93" i="22"/>
  <c r="H109" i="22"/>
  <c r="AL109" i="22"/>
  <c r="AK109" i="22" s="1"/>
  <c r="AJ109" i="22"/>
  <c r="G109" i="22"/>
  <c r="H125" i="22"/>
  <c r="AL125" i="22"/>
  <c r="AK125" i="22" s="1"/>
  <c r="AJ125" i="22"/>
  <c r="G125" i="22"/>
  <c r="H141" i="22"/>
  <c r="AL141" i="22"/>
  <c r="AK141" i="22" s="1"/>
  <c r="AJ141" i="22"/>
  <c r="G141" i="22"/>
  <c r="H157" i="22"/>
  <c r="AL157" i="22"/>
  <c r="AK157" i="22" s="1"/>
  <c r="AJ157" i="22"/>
  <c r="G157" i="22"/>
  <c r="H173" i="22"/>
  <c r="AL173" i="22"/>
  <c r="AK173" i="22" s="1"/>
  <c r="AJ173" i="22"/>
  <c r="G173" i="22"/>
  <c r="AJ15" i="23"/>
  <c r="G15" i="23"/>
  <c r="H15" i="23"/>
  <c r="AL15" i="23"/>
  <c r="AK15" i="23" s="1"/>
  <c r="AJ31" i="23"/>
  <c r="G31" i="23"/>
  <c r="H31" i="23"/>
  <c r="AL31" i="23"/>
  <c r="AK31" i="23" s="1"/>
  <c r="AJ47" i="23"/>
  <c r="G47" i="23"/>
  <c r="H47" i="23"/>
  <c r="AL47" i="23"/>
  <c r="AK47" i="23" s="1"/>
  <c r="H63" i="23"/>
  <c r="AL63" i="23"/>
  <c r="AK63" i="23" s="1"/>
  <c r="AJ63" i="23"/>
  <c r="G63" i="23"/>
  <c r="H79" i="23"/>
  <c r="AL79" i="23"/>
  <c r="AK79" i="23" s="1"/>
  <c r="AJ79" i="23"/>
  <c r="G79" i="23"/>
  <c r="H95" i="23"/>
  <c r="AL95" i="23"/>
  <c r="AK95" i="23" s="1"/>
  <c r="AJ95" i="23"/>
  <c r="G95" i="23"/>
  <c r="G126" i="23"/>
  <c r="AJ126" i="23"/>
  <c r="H126" i="23"/>
  <c r="AL126" i="23"/>
  <c r="AK126" i="23" s="1"/>
  <c r="G158" i="23"/>
  <c r="AJ158" i="23"/>
  <c r="H158" i="23"/>
  <c r="AL158" i="23"/>
  <c r="AK158" i="23" s="1"/>
  <c r="AL24" i="21"/>
  <c r="AK24" i="21" s="1"/>
  <c r="AJ24" i="21"/>
  <c r="G24" i="21"/>
  <c r="H24" i="21"/>
  <c r="AL40" i="21"/>
  <c r="AK40" i="21" s="1"/>
  <c r="AJ40" i="21"/>
  <c r="G40" i="21"/>
  <c r="H40" i="21"/>
  <c r="AL56" i="21"/>
  <c r="AK56" i="21" s="1"/>
  <c r="AJ56" i="21"/>
  <c r="G56" i="21"/>
  <c r="H56" i="21"/>
  <c r="AL72" i="21"/>
  <c r="AK72" i="21" s="1"/>
  <c r="AJ72" i="21"/>
  <c r="G72" i="21"/>
  <c r="H72" i="21"/>
  <c r="AL136" i="21"/>
  <c r="AK136" i="21" s="1"/>
  <c r="AJ136" i="21"/>
  <c r="G136" i="21"/>
  <c r="H136" i="21"/>
  <c r="H52" i="22"/>
  <c r="AL52" i="22"/>
  <c r="AK52" i="22" s="1"/>
  <c r="AJ52" i="22"/>
  <c r="G52" i="22"/>
  <c r="H116" i="22"/>
  <c r="AL116" i="22"/>
  <c r="AK116" i="22" s="1"/>
  <c r="AJ116" i="22"/>
  <c r="G116" i="22"/>
  <c r="H77" i="24"/>
  <c r="AL77" i="24"/>
  <c r="AK77" i="24" s="1"/>
  <c r="AJ77" i="24"/>
  <c r="G77" i="24"/>
  <c r="AL64" i="24"/>
  <c r="AK64" i="24" s="1"/>
  <c r="AJ64" i="24"/>
  <c r="G64" i="24"/>
  <c r="H64" i="24"/>
  <c r="AJ119" i="22"/>
  <c r="G119" i="22"/>
  <c r="H119" i="22"/>
  <c r="AL119" i="22"/>
  <c r="AK119" i="22" s="1"/>
  <c r="AJ135" i="22"/>
  <c r="G135" i="22"/>
  <c r="H135" i="22"/>
  <c r="AL135" i="22"/>
  <c r="AK135" i="22" s="1"/>
  <c r="AJ151" i="22"/>
  <c r="G151" i="22"/>
  <c r="H151" i="22"/>
  <c r="AL151" i="22"/>
  <c r="AK151" i="22" s="1"/>
  <c r="AJ167" i="22"/>
  <c r="G167" i="22"/>
  <c r="H167" i="22"/>
  <c r="AL167" i="22"/>
  <c r="AK167" i="22" s="1"/>
  <c r="H25" i="23"/>
  <c r="AL25" i="23"/>
  <c r="AK25" i="23" s="1"/>
  <c r="AJ25" i="23"/>
  <c r="G25" i="23"/>
  <c r="H41" i="23"/>
  <c r="AL41" i="23"/>
  <c r="AK41" i="23" s="1"/>
  <c r="AJ41" i="23"/>
  <c r="G41" i="23"/>
  <c r="AJ57" i="23"/>
  <c r="G57" i="23"/>
  <c r="H57" i="23"/>
  <c r="AL57" i="23"/>
  <c r="AK57" i="23" s="1"/>
  <c r="AJ73" i="23"/>
  <c r="G73" i="23"/>
  <c r="H73" i="23"/>
  <c r="AL73" i="23"/>
  <c r="AK73" i="23" s="1"/>
  <c r="AJ89" i="23"/>
  <c r="G89" i="23"/>
  <c r="H89" i="23"/>
  <c r="AL89" i="23"/>
  <c r="AK89" i="23" s="1"/>
  <c r="H114" i="23"/>
  <c r="AL114" i="23"/>
  <c r="AK114" i="23" s="1"/>
  <c r="G114" i="23"/>
  <c r="AJ114" i="23"/>
  <c r="H146" i="23"/>
  <c r="AL146" i="23"/>
  <c r="AK146" i="23" s="1"/>
  <c r="G146" i="23"/>
  <c r="AJ146" i="23"/>
  <c r="AJ18" i="21"/>
  <c r="G18" i="21"/>
  <c r="H18" i="21"/>
  <c r="AL18" i="21"/>
  <c r="AK18" i="21" s="1"/>
  <c r="AJ34" i="21"/>
  <c r="G34" i="21"/>
  <c r="H34" i="21"/>
  <c r="AL34" i="21"/>
  <c r="AK34" i="21" s="1"/>
  <c r="AJ50" i="21"/>
  <c r="G50" i="21"/>
  <c r="H50" i="21"/>
  <c r="AL50" i="21"/>
  <c r="AK50" i="21" s="1"/>
  <c r="AL112" i="21"/>
  <c r="AK112" i="21" s="1"/>
  <c r="AJ112" i="21"/>
  <c r="G112" i="21"/>
  <c r="H112" i="21"/>
  <c r="H28" i="22"/>
  <c r="AL28" i="22"/>
  <c r="AK28" i="22" s="1"/>
  <c r="AJ28" i="22"/>
  <c r="G28" i="22"/>
  <c r="H92" i="22"/>
  <c r="AL92" i="22"/>
  <c r="AK92" i="22" s="1"/>
  <c r="AJ92" i="22"/>
  <c r="G92" i="22"/>
  <c r="H156" i="22"/>
  <c r="AL156" i="22"/>
  <c r="AK156" i="22" s="1"/>
  <c r="AJ156" i="22"/>
  <c r="G156" i="22"/>
  <c r="AJ72" i="23"/>
  <c r="G72" i="23"/>
  <c r="H72" i="23"/>
  <c r="AL72" i="23"/>
  <c r="AK72" i="23" s="1"/>
  <c r="AJ139" i="23"/>
  <c r="G139" i="23"/>
  <c r="H139" i="23"/>
  <c r="AL139" i="23"/>
  <c r="AK139" i="23" s="1"/>
  <c r="H29" i="24"/>
  <c r="AL29" i="24"/>
  <c r="AK29" i="24" s="1"/>
  <c r="AJ29" i="24"/>
  <c r="G29" i="24"/>
  <c r="H157" i="24"/>
  <c r="AL157" i="24"/>
  <c r="AK157" i="24" s="1"/>
  <c r="AJ157" i="24"/>
  <c r="G157" i="24"/>
  <c r="AL88" i="26"/>
  <c r="AK88" i="26" s="1"/>
  <c r="AJ88" i="26"/>
  <c r="G88" i="26"/>
  <c r="H88" i="26"/>
  <c r="AJ159" i="21"/>
  <c r="G159" i="21"/>
  <c r="H159" i="21"/>
  <c r="AL159" i="21"/>
  <c r="AK159" i="21" s="1"/>
  <c r="H17" i="22"/>
  <c r="AL17" i="22"/>
  <c r="AK17" i="22" s="1"/>
  <c r="AJ17" i="22"/>
  <c r="G17" i="22"/>
  <c r="H33" i="22"/>
  <c r="AL33" i="22"/>
  <c r="AK33" i="22" s="1"/>
  <c r="AJ33" i="22"/>
  <c r="G33" i="22"/>
  <c r="H49" i="22"/>
  <c r="AL49" i="22"/>
  <c r="AK49" i="22" s="1"/>
  <c r="AJ49" i="22"/>
  <c r="G49" i="22"/>
  <c r="H65" i="22"/>
  <c r="AL65" i="22"/>
  <c r="AK65" i="22" s="1"/>
  <c r="AJ65" i="22"/>
  <c r="G65" i="22"/>
  <c r="H81" i="22"/>
  <c r="AL81" i="22"/>
  <c r="AK81" i="22" s="1"/>
  <c r="AJ81" i="22"/>
  <c r="G81" i="22"/>
  <c r="H97" i="22"/>
  <c r="AL97" i="22"/>
  <c r="AK97" i="22" s="1"/>
  <c r="AJ97" i="22"/>
  <c r="G97" i="22"/>
  <c r="H113" i="22"/>
  <c r="AL113" i="22"/>
  <c r="AK113" i="22" s="1"/>
  <c r="AJ113" i="22"/>
  <c r="G113" i="22"/>
  <c r="H129" i="22"/>
  <c r="AL129" i="22"/>
  <c r="AK129" i="22" s="1"/>
  <c r="AJ129" i="22"/>
  <c r="G129" i="22"/>
  <c r="H145" i="22"/>
  <c r="AL145" i="22"/>
  <c r="AK145" i="22" s="1"/>
  <c r="AJ145" i="22"/>
  <c r="G145" i="22"/>
  <c r="H161" i="22"/>
  <c r="AL161" i="22"/>
  <c r="AK161" i="22" s="1"/>
  <c r="AJ161" i="22"/>
  <c r="G161" i="22"/>
  <c r="AJ19" i="23"/>
  <c r="G19" i="23"/>
  <c r="H19" i="23"/>
  <c r="AL19" i="23"/>
  <c r="AK19" i="23" s="1"/>
  <c r="AJ35" i="23"/>
  <c r="G35" i="23"/>
  <c r="H35" i="23"/>
  <c r="AL35" i="23"/>
  <c r="AK35" i="23" s="1"/>
  <c r="AJ51" i="23"/>
  <c r="G51" i="23"/>
  <c r="H51" i="23"/>
  <c r="AL51" i="23"/>
  <c r="AK51" i="23" s="1"/>
  <c r="H67" i="23"/>
  <c r="AL67" i="23"/>
  <c r="AK67" i="23" s="1"/>
  <c r="AJ67" i="23"/>
  <c r="G67" i="23"/>
  <c r="H83" i="23"/>
  <c r="AL83" i="23"/>
  <c r="AK83" i="23" s="1"/>
  <c r="AJ83" i="23"/>
  <c r="G83" i="23"/>
  <c r="H99" i="23"/>
  <c r="AL99" i="23"/>
  <c r="AK99" i="23" s="1"/>
  <c r="AJ99" i="23"/>
  <c r="G99" i="23"/>
  <c r="G134" i="23"/>
  <c r="AJ134" i="23"/>
  <c r="H134" i="23"/>
  <c r="AL134" i="23"/>
  <c r="AK134" i="23" s="1"/>
  <c r="G166" i="23"/>
  <c r="AJ166" i="23"/>
  <c r="H166" i="23"/>
  <c r="AL166" i="23"/>
  <c r="AK166" i="23" s="1"/>
  <c r="AL28" i="21"/>
  <c r="AK28" i="21" s="1"/>
  <c r="AJ28" i="21"/>
  <c r="G28" i="21"/>
  <c r="H28" i="21"/>
  <c r="AL44" i="21"/>
  <c r="AK44" i="21" s="1"/>
  <c r="AJ44" i="21"/>
  <c r="G44" i="21"/>
  <c r="H44" i="21"/>
  <c r="AL88" i="21"/>
  <c r="AK88" i="21" s="1"/>
  <c r="AJ88" i="21"/>
  <c r="G88" i="21"/>
  <c r="H88" i="21"/>
  <c r="AL152" i="21"/>
  <c r="AK152" i="21" s="1"/>
  <c r="AJ152" i="21"/>
  <c r="G152" i="21"/>
  <c r="H152" i="21"/>
  <c r="H68" i="22"/>
  <c r="AL68" i="22"/>
  <c r="AK68" i="22" s="1"/>
  <c r="AJ68" i="22"/>
  <c r="G68" i="22"/>
  <c r="AJ24" i="23"/>
  <c r="G24" i="23"/>
  <c r="H24" i="23"/>
  <c r="AL24" i="23"/>
  <c r="AK24" i="23" s="1"/>
  <c r="H109" i="24"/>
  <c r="AL109" i="24"/>
  <c r="AK109" i="24" s="1"/>
  <c r="AJ109" i="24"/>
  <c r="G109" i="24"/>
  <c r="H74" i="25"/>
  <c r="AL74" i="25"/>
  <c r="AK74" i="25" s="1"/>
  <c r="G74" i="25"/>
  <c r="AJ74" i="25"/>
  <c r="H132" i="22"/>
  <c r="AL132" i="22"/>
  <c r="AK132" i="22" s="1"/>
  <c r="AJ132" i="22"/>
  <c r="G132" i="22"/>
  <c r="H148" i="22"/>
  <c r="AL148" i="22"/>
  <c r="AK148" i="22" s="1"/>
  <c r="AJ148" i="22"/>
  <c r="G148" i="22"/>
  <c r="H164" i="22"/>
  <c r="AL164" i="22"/>
  <c r="AK164" i="22" s="1"/>
  <c r="AJ164" i="22"/>
  <c r="G164" i="22"/>
  <c r="AJ16" i="23"/>
  <c r="G16" i="23"/>
  <c r="H16" i="23"/>
  <c r="AL16" i="23"/>
  <c r="AK16" i="23" s="1"/>
  <c r="AJ32" i="23"/>
  <c r="G32" i="23"/>
  <c r="H32" i="23"/>
  <c r="AL32" i="23"/>
  <c r="AK32" i="23" s="1"/>
  <c r="AJ48" i="23"/>
  <c r="G48" i="23"/>
  <c r="H48" i="23"/>
  <c r="AL48" i="23"/>
  <c r="AK48" i="23" s="1"/>
  <c r="AJ64" i="23"/>
  <c r="G64" i="23"/>
  <c r="H64" i="23"/>
  <c r="AL64" i="23"/>
  <c r="AK64" i="23" s="1"/>
  <c r="AJ80" i="23"/>
  <c r="G80" i="23"/>
  <c r="H80" i="23"/>
  <c r="AL80" i="23"/>
  <c r="AK80" i="23" s="1"/>
  <c r="AJ96" i="23"/>
  <c r="G96" i="23"/>
  <c r="H96" i="23"/>
  <c r="AL96" i="23"/>
  <c r="AK96" i="23" s="1"/>
  <c r="H116" i="23"/>
  <c r="AJ116" i="23"/>
  <c r="AL116" i="23"/>
  <c r="AK116" i="23" s="1"/>
  <c r="G116" i="23"/>
  <c r="H148" i="23"/>
  <c r="AJ148" i="23"/>
  <c r="AL148" i="23"/>
  <c r="AK148" i="23" s="1"/>
  <c r="G148" i="23"/>
  <c r="AJ115" i="23"/>
  <c r="G115" i="23"/>
  <c r="H115" i="23"/>
  <c r="AL115" i="23"/>
  <c r="AK115" i="23" s="1"/>
  <c r="AJ131" i="23"/>
  <c r="G131" i="23"/>
  <c r="H131" i="23"/>
  <c r="AL131" i="23"/>
  <c r="AK131" i="23" s="1"/>
  <c r="AJ147" i="23"/>
  <c r="G147" i="23"/>
  <c r="H147" i="23"/>
  <c r="AL147" i="23"/>
  <c r="AK147" i="23" s="1"/>
  <c r="AJ163" i="23"/>
  <c r="G163" i="23"/>
  <c r="H163" i="23"/>
  <c r="AL163" i="23"/>
  <c r="AK163" i="23" s="1"/>
  <c r="H21" i="24"/>
  <c r="AL21" i="24"/>
  <c r="AK21" i="24" s="1"/>
  <c r="AJ21" i="24"/>
  <c r="G21" i="24"/>
  <c r="H37" i="24"/>
  <c r="AL37" i="24"/>
  <c r="AK37" i="24" s="1"/>
  <c r="AJ37" i="24"/>
  <c r="G37" i="24"/>
  <c r="H53" i="24"/>
  <c r="AL53" i="24"/>
  <c r="AK53" i="24" s="1"/>
  <c r="AJ53" i="24"/>
  <c r="G53" i="24"/>
  <c r="H69" i="24"/>
  <c r="AL69" i="24"/>
  <c r="AK69" i="24" s="1"/>
  <c r="AJ69" i="24"/>
  <c r="G69" i="24"/>
  <c r="H85" i="24"/>
  <c r="AL85" i="24"/>
  <c r="AK85" i="24" s="1"/>
  <c r="AJ85" i="24"/>
  <c r="G85" i="24"/>
  <c r="H101" i="24"/>
  <c r="AL101" i="24"/>
  <c r="AK101" i="24" s="1"/>
  <c r="AJ101" i="24"/>
  <c r="G101" i="24"/>
  <c r="H117" i="24"/>
  <c r="AL117" i="24"/>
  <c r="AK117" i="24" s="1"/>
  <c r="AJ117" i="24"/>
  <c r="G117" i="24"/>
  <c r="H133" i="24"/>
  <c r="AL133" i="24"/>
  <c r="AK133" i="24" s="1"/>
  <c r="AJ133" i="24"/>
  <c r="G133" i="24"/>
  <c r="H149" i="24"/>
  <c r="AL149" i="24"/>
  <c r="AK149" i="24" s="1"/>
  <c r="AJ149" i="24"/>
  <c r="G149" i="24"/>
  <c r="H165" i="24"/>
  <c r="AL165" i="24"/>
  <c r="AK165" i="24" s="1"/>
  <c r="AJ165" i="24"/>
  <c r="G165" i="24"/>
  <c r="AL23" i="25"/>
  <c r="AK23" i="25" s="1"/>
  <c r="AJ23" i="25"/>
  <c r="G23" i="25"/>
  <c r="H23" i="25"/>
  <c r="H58" i="25"/>
  <c r="AL58" i="25"/>
  <c r="AK58" i="25" s="1"/>
  <c r="G58" i="25"/>
  <c r="AJ58" i="25"/>
  <c r="AL30" i="24"/>
  <c r="AK30" i="24" s="1"/>
  <c r="AJ30" i="24"/>
  <c r="G30" i="24"/>
  <c r="H30" i="24"/>
  <c r="AL48" i="24"/>
  <c r="AK48" i="24" s="1"/>
  <c r="AJ48" i="24"/>
  <c r="G48" i="24"/>
  <c r="H48" i="24"/>
  <c r="AL80" i="24"/>
  <c r="AK80" i="24" s="1"/>
  <c r="AJ80" i="24"/>
  <c r="G80" i="24"/>
  <c r="H80" i="24"/>
  <c r="AL112" i="24"/>
  <c r="AK112" i="24" s="1"/>
  <c r="AJ112" i="24"/>
  <c r="G112" i="24"/>
  <c r="H112" i="24"/>
  <c r="AL126" i="24"/>
  <c r="AK126" i="24" s="1"/>
  <c r="AJ126" i="24"/>
  <c r="G126" i="24"/>
  <c r="H126" i="24"/>
  <c r="AL84" i="25"/>
  <c r="AK84" i="25" s="1"/>
  <c r="G84" i="25"/>
  <c r="H84" i="25"/>
  <c r="AJ84" i="25"/>
  <c r="AJ160" i="25"/>
  <c r="G160" i="25"/>
  <c r="H160" i="25"/>
  <c r="AL160" i="25"/>
  <c r="AK160" i="25" s="1"/>
  <c r="AJ66" i="21"/>
  <c r="G66" i="21"/>
  <c r="H66" i="21"/>
  <c r="AL66" i="21"/>
  <c r="AK66" i="21" s="1"/>
  <c r="AJ82" i="21"/>
  <c r="G82" i="21"/>
  <c r="H82" i="21"/>
  <c r="AL82" i="21"/>
  <c r="AK82" i="21" s="1"/>
  <c r="AJ98" i="21"/>
  <c r="G98" i="21"/>
  <c r="H98" i="21"/>
  <c r="AL98" i="21"/>
  <c r="AK98" i="21" s="1"/>
  <c r="AJ114" i="21"/>
  <c r="G114" i="21"/>
  <c r="H114" i="21"/>
  <c r="AL114" i="21"/>
  <c r="AK114" i="21" s="1"/>
  <c r="AJ130" i="21"/>
  <c r="G130" i="21"/>
  <c r="H130" i="21"/>
  <c r="AL130" i="21"/>
  <c r="AK130" i="21" s="1"/>
  <c r="AJ146" i="21"/>
  <c r="G146" i="21"/>
  <c r="H146" i="21"/>
  <c r="AL146" i="21"/>
  <c r="AK146" i="21" s="1"/>
  <c r="AJ162" i="21"/>
  <c r="G162" i="21"/>
  <c r="H162" i="21"/>
  <c r="AL162" i="21"/>
  <c r="AK162" i="21" s="1"/>
  <c r="AJ14" i="22"/>
  <c r="G14" i="22"/>
  <c r="A14" i="22"/>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H14" i="22"/>
  <c r="AL14" i="22"/>
  <c r="AK14" i="22" s="1"/>
  <c r="AL30" i="22"/>
  <c r="AK30" i="22" s="1"/>
  <c r="AJ30" i="22"/>
  <c r="G30" i="22"/>
  <c r="H30" i="22"/>
  <c r="AL46" i="22"/>
  <c r="AK46" i="22" s="1"/>
  <c r="AJ46" i="22"/>
  <c r="G46" i="22"/>
  <c r="H46" i="22"/>
  <c r="AL62" i="22"/>
  <c r="AK62" i="22" s="1"/>
  <c r="AJ62" i="22"/>
  <c r="G62" i="22"/>
  <c r="H62" i="22"/>
  <c r="AL78" i="22"/>
  <c r="AK78" i="22" s="1"/>
  <c r="AJ78" i="22"/>
  <c r="G78" i="22"/>
  <c r="H78" i="22"/>
  <c r="AL94" i="22"/>
  <c r="AK94" i="22" s="1"/>
  <c r="AJ94" i="22"/>
  <c r="G94" i="22"/>
  <c r="H94" i="22"/>
  <c r="AL110" i="22"/>
  <c r="AK110" i="22" s="1"/>
  <c r="AJ110" i="22"/>
  <c r="G110" i="22"/>
  <c r="H110" i="22"/>
  <c r="AL126" i="22"/>
  <c r="AK126" i="22" s="1"/>
  <c r="AJ126" i="22"/>
  <c r="G126" i="22"/>
  <c r="H126" i="22"/>
  <c r="AL142" i="22"/>
  <c r="AK142" i="22" s="1"/>
  <c r="AJ142" i="22"/>
  <c r="G142" i="22"/>
  <c r="H142" i="22"/>
  <c r="AL158" i="22"/>
  <c r="AK158" i="22" s="1"/>
  <c r="AJ158" i="22"/>
  <c r="G158" i="22"/>
  <c r="H158" i="22"/>
  <c r="AL26" i="23"/>
  <c r="AK26" i="23" s="1"/>
  <c r="AJ26" i="23"/>
  <c r="G26" i="23"/>
  <c r="H26" i="23"/>
  <c r="AL42" i="23"/>
  <c r="AK42" i="23" s="1"/>
  <c r="AJ42" i="23"/>
  <c r="G42" i="23"/>
  <c r="H42" i="23"/>
  <c r="AL58" i="23"/>
  <c r="AK58" i="23" s="1"/>
  <c r="AJ58" i="23"/>
  <c r="G58" i="23"/>
  <c r="H58" i="23"/>
  <c r="AL74" i="23"/>
  <c r="AK74" i="23" s="1"/>
  <c r="AJ74" i="23"/>
  <c r="G74" i="23"/>
  <c r="H74" i="23"/>
  <c r="AL90" i="23"/>
  <c r="AK90" i="23" s="1"/>
  <c r="AJ90" i="23"/>
  <c r="G90" i="23"/>
  <c r="H90" i="23"/>
  <c r="AJ104" i="23"/>
  <c r="AL104" i="23"/>
  <c r="AK104" i="23" s="1"/>
  <c r="G104" i="23"/>
  <c r="H104" i="23"/>
  <c r="AJ136" i="23"/>
  <c r="AL136" i="23"/>
  <c r="AK136" i="23" s="1"/>
  <c r="G136" i="23"/>
  <c r="H136" i="23"/>
  <c r="AJ168" i="23"/>
  <c r="AL168" i="23"/>
  <c r="AK168" i="23" s="1"/>
  <c r="G168" i="23"/>
  <c r="H168" i="23"/>
  <c r="AL109" i="23"/>
  <c r="AK109" i="23" s="1"/>
  <c r="AJ109" i="23"/>
  <c r="G109" i="23"/>
  <c r="H109" i="23"/>
  <c r="AL125" i="23"/>
  <c r="AK125" i="23" s="1"/>
  <c r="AJ125" i="23"/>
  <c r="G125" i="23"/>
  <c r="H125" i="23"/>
  <c r="AL141" i="23"/>
  <c r="AK141" i="23" s="1"/>
  <c r="AJ141" i="23"/>
  <c r="G141" i="23"/>
  <c r="H141" i="23"/>
  <c r="AL157" i="23"/>
  <c r="AK157" i="23" s="1"/>
  <c r="AJ157" i="23"/>
  <c r="G157" i="23"/>
  <c r="H157" i="23"/>
  <c r="AL173" i="23"/>
  <c r="AK173" i="23" s="1"/>
  <c r="AJ173" i="23"/>
  <c r="G173" i="23"/>
  <c r="H173" i="23"/>
  <c r="AL15" i="24"/>
  <c r="AK15" i="24" s="1"/>
  <c r="AJ15" i="24"/>
  <c r="G15" i="24"/>
  <c r="H15" i="24"/>
  <c r="AL31" i="24"/>
  <c r="AK31" i="24" s="1"/>
  <c r="AJ31" i="24"/>
  <c r="G31" i="24"/>
  <c r="H31" i="24"/>
  <c r="AL47" i="24"/>
  <c r="AK47" i="24" s="1"/>
  <c r="AJ47" i="24"/>
  <c r="G47" i="24"/>
  <c r="H47" i="24"/>
  <c r="AL63" i="24"/>
  <c r="AK63" i="24" s="1"/>
  <c r="AJ63" i="24"/>
  <c r="G63" i="24"/>
  <c r="H63" i="24"/>
  <c r="AL79" i="24"/>
  <c r="AK79" i="24" s="1"/>
  <c r="AJ79" i="24"/>
  <c r="G79" i="24"/>
  <c r="H79" i="24"/>
  <c r="AL95" i="24"/>
  <c r="AK95" i="24" s="1"/>
  <c r="AJ95" i="24"/>
  <c r="G95" i="24"/>
  <c r="H95" i="24"/>
  <c r="AL111" i="24"/>
  <c r="AK111" i="24" s="1"/>
  <c r="AJ111" i="24"/>
  <c r="G111" i="24"/>
  <c r="H111" i="24"/>
  <c r="AL127" i="24"/>
  <c r="AK127" i="24" s="1"/>
  <c r="AJ127" i="24"/>
  <c r="G127" i="24"/>
  <c r="H127" i="24"/>
  <c r="AL143" i="24"/>
  <c r="AK143" i="24" s="1"/>
  <c r="AJ143" i="24"/>
  <c r="G143" i="24"/>
  <c r="H143" i="24"/>
  <c r="AL159" i="24"/>
  <c r="AK159" i="24" s="1"/>
  <c r="AJ159" i="24"/>
  <c r="G159" i="24"/>
  <c r="H159" i="24"/>
  <c r="H17" i="25"/>
  <c r="AL17" i="25"/>
  <c r="AK17" i="25" s="1"/>
  <c r="AJ17" i="25"/>
  <c r="G17" i="25"/>
  <c r="AL46" i="25"/>
  <c r="AK46" i="25" s="1"/>
  <c r="G46" i="25"/>
  <c r="AJ46" i="25"/>
  <c r="H46" i="25"/>
  <c r="AL78" i="25"/>
  <c r="AK78" i="25" s="1"/>
  <c r="G78" i="25"/>
  <c r="AJ78" i="25"/>
  <c r="H78" i="25"/>
  <c r="AL102" i="25"/>
  <c r="AK102" i="25" s="1"/>
  <c r="G102" i="25"/>
  <c r="AJ102" i="25"/>
  <c r="H102" i="25"/>
  <c r="AL22" i="24"/>
  <c r="AK22" i="24" s="1"/>
  <c r="AJ22" i="24"/>
  <c r="G22" i="24"/>
  <c r="H22" i="24"/>
  <c r="AL26" i="24"/>
  <c r="AK26" i="24" s="1"/>
  <c r="AJ26" i="24"/>
  <c r="G26" i="24"/>
  <c r="H26" i="24"/>
  <c r="AL42" i="24"/>
  <c r="AK42" i="24" s="1"/>
  <c r="AJ42" i="24"/>
  <c r="G42" i="24"/>
  <c r="H42" i="24"/>
  <c r="AL74" i="24"/>
  <c r="AK74" i="24" s="1"/>
  <c r="AJ74" i="24"/>
  <c r="G74" i="24"/>
  <c r="H74" i="24"/>
  <c r="AL106" i="24"/>
  <c r="AK106" i="24" s="1"/>
  <c r="AJ106" i="24"/>
  <c r="G106" i="24"/>
  <c r="H106" i="24"/>
  <c r="AL128" i="24"/>
  <c r="AK128" i="24" s="1"/>
  <c r="AJ128" i="24"/>
  <c r="G128" i="24"/>
  <c r="H128" i="24"/>
  <c r="H88" i="25"/>
  <c r="AJ88" i="25"/>
  <c r="AL88" i="25"/>
  <c r="AK88" i="25" s="1"/>
  <c r="G88" i="25"/>
  <c r="H162" i="25"/>
  <c r="AL162" i="25"/>
  <c r="AK162" i="25" s="1"/>
  <c r="AJ162" i="25"/>
  <c r="G162" i="25"/>
  <c r="H14" i="26"/>
  <c r="AL14" i="26"/>
  <c r="AJ14" i="26"/>
  <c r="G14" i="26"/>
  <c r="A14" i="26"/>
  <c r="AL60" i="21"/>
  <c r="AK60" i="21" s="1"/>
  <c r="AJ60" i="21"/>
  <c r="G60" i="21"/>
  <c r="H60" i="21"/>
  <c r="AL76" i="21"/>
  <c r="AK76" i="21" s="1"/>
  <c r="AJ76" i="21"/>
  <c r="G76" i="21"/>
  <c r="H76" i="21"/>
  <c r="AL92" i="21"/>
  <c r="AK92" i="21" s="1"/>
  <c r="AJ92" i="21"/>
  <c r="G92" i="21"/>
  <c r="H92" i="21"/>
  <c r="AL108" i="21"/>
  <c r="AK108" i="21" s="1"/>
  <c r="AJ108" i="21"/>
  <c r="G108" i="21"/>
  <c r="H108" i="21"/>
  <c r="AL124" i="21"/>
  <c r="AK124" i="21" s="1"/>
  <c r="AJ124" i="21"/>
  <c r="G124" i="21"/>
  <c r="H124" i="21"/>
  <c r="AL140" i="21"/>
  <c r="AK140" i="21" s="1"/>
  <c r="AJ140" i="21"/>
  <c r="G140" i="21"/>
  <c r="H140" i="21"/>
  <c r="AL156" i="21"/>
  <c r="AK156" i="21" s="1"/>
  <c r="AJ156" i="21"/>
  <c r="G156" i="21"/>
  <c r="H156" i="21"/>
  <c r="AL172" i="21"/>
  <c r="AK172" i="21" s="1"/>
  <c r="AJ172" i="21"/>
  <c r="G172" i="21"/>
  <c r="H172" i="21"/>
  <c r="H24" i="22"/>
  <c r="AL24" i="22"/>
  <c r="AK24" i="22" s="1"/>
  <c r="AJ24" i="22"/>
  <c r="G24" i="22"/>
  <c r="H40" i="22"/>
  <c r="AL40" i="22"/>
  <c r="AK40" i="22" s="1"/>
  <c r="AJ40" i="22"/>
  <c r="G40" i="22"/>
  <c r="H56" i="22"/>
  <c r="AL56" i="22"/>
  <c r="AK56" i="22" s="1"/>
  <c r="AJ56" i="22"/>
  <c r="G56" i="22"/>
  <c r="H72" i="22"/>
  <c r="AL72" i="22"/>
  <c r="AK72" i="22" s="1"/>
  <c r="AJ72" i="22"/>
  <c r="G72" i="22"/>
  <c r="H88" i="22"/>
  <c r="AL88" i="22"/>
  <c r="AK88" i="22" s="1"/>
  <c r="AJ88" i="22"/>
  <c r="G88" i="22"/>
  <c r="H104" i="22"/>
  <c r="AL104" i="22"/>
  <c r="AK104" i="22" s="1"/>
  <c r="AJ104" i="22"/>
  <c r="G104" i="22"/>
  <c r="H120" i="22"/>
  <c r="AL120" i="22"/>
  <c r="AK120" i="22" s="1"/>
  <c r="AJ120" i="22"/>
  <c r="G120" i="22"/>
  <c r="H136" i="22"/>
  <c r="AL136" i="22"/>
  <c r="AK136" i="22" s="1"/>
  <c r="AJ136" i="22"/>
  <c r="G136" i="22"/>
  <c r="H152" i="22"/>
  <c r="AL152" i="22"/>
  <c r="AK152" i="22" s="1"/>
  <c r="AJ152" i="22"/>
  <c r="G152" i="22"/>
  <c r="H168" i="22"/>
  <c r="AL168" i="22"/>
  <c r="AK168" i="22" s="1"/>
  <c r="AJ168" i="22"/>
  <c r="G168" i="22"/>
  <c r="AJ20" i="23"/>
  <c r="G20" i="23"/>
  <c r="H20" i="23"/>
  <c r="AL20" i="23"/>
  <c r="AK20" i="23" s="1"/>
  <c r="AJ36" i="23"/>
  <c r="G36" i="23"/>
  <c r="H36" i="23"/>
  <c r="AL36" i="23"/>
  <c r="AK36" i="23" s="1"/>
  <c r="AJ52" i="23"/>
  <c r="G52" i="23"/>
  <c r="H52" i="23"/>
  <c r="AL52" i="23"/>
  <c r="AK52" i="23" s="1"/>
  <c r="AJ68" i="23"/>
  <c r="G68" i="23"/>
  <c r="H68" i="23"/>
  <c r="AL68" i="23"/>
  <c r="AK68" i="23" s="1"/>
  <c r="AJ84" i="23"/>
  <c r="G84" i="23"/>
  <c r="H84" i="23"/>
  <c r="AL84" i="23"/>
  <c r="AK84" i="23" s="1"/>
  <c r="AJ100" i="23"/>
  <c r="G100" i="23"/>
  <c r="H100" i="23"/>
  <c r="AL100" i="23"/>
  <c r="AK100" i="23" s="1"/>
  <c r="H124" i="23"/>
  <c r="AJ124" i="23"/>
  <c r="AL124" i="23"/>
  <c r="AK124" i="23" s="1"/>
  <c r="G124" i="23"/>
  <c r="H156" i="23"/>
  <c r="AJ156" i="23"/>
  <c r="AL156" i="23"/>
  <c r="AK156" i="23" s="1"/>
  <c r="G156" i="23"/>
  <c r="AJ103" i="23"/>
  <c r="G103" i="23"/>
  <c r="H103" i="23"/>
  <c r="AL103" i="23"/>
  <c r="AK103" i="23" s="1"/>
  <c r="AJ119" i="23"/>
  <c r="G119" i="23"/>
  <c r="H119" i="23"/>
  <c r="AL119" i="23"/>
  <c r="AK119" i="23" s="1"/>
  <c r="AJ135" i="23"/>
  <c r="G135" i="23"/>
  <c r="H135" i="23"/>
  <c r="AL135" i="23"/>
  <c r="AK135" i="23" s="1"/>
  <c r="AJ151" i="23"/>
  <c r="G151" i="23"/>
  <c r="H151" i="23"/>
  <c r="AL151" i="23"/>
  <c r="AK151" i="23" s="1"/>
  <c r="AJ167" i="23"/>
  <c r="G167" i="23"/>
  <c r="H167" i="23"/>
  <c r="AL167" i="23"/>
  <c r="AK167" i="23" s="1"/>
  <c r="H25" i="24"/>
  <c r="AL25" i="24"/>
  <c r="AK25" i="24" s="1"/>
  <c r="AJ25" i="24"/>
  <c r="G25" i="24"/>
  <c r="H41" i="24"/>
  <c r="AL41" i="24"/>
  <c r="AK41" i="24" s="1"/>
  <c r="AJ41" i="24"/>
  <c r="G41" i="24"/>
  <c r="H57" i="24"/>
  <c r="AL57" i="24"/>
  <c r="AK57" i="24" s="1"/>
  <c r="AJ57" i="24"/>
  <c r="G57" i="24"/>
  <c r="H73" i="24"/>
  <c r="AL73" i="24"/>
  <c r="AK73" i="24" s="1"/>
  <c r="AJ73" i="24"/>
  <c r="G73" i="24"/>
  <c r="H89" i="24"/>
  <c r="AL89" i="24"/>
  <c r="AK89" i="24" s="1"/>
  <c r="AJ89" i="24"/>
  <c r="G89" i="24"/>
  <c r="H105" i="24"/>
  <c r="AL105" i="24"/>
  <c r="AK105" i="24" s="1"/>
  <c r="AJ105" i="24"/>
  <c r="G105" i="24"/>
  <c r="H121" i="24"/>
  <c r="AL121" i="24"/>
  <c r="AK121" i="24" s="1"/>
  <c r="AJ121" i="24"/>
  <c r="G121" i="24"/>
  <c r="H137" i="24"/>
  <c r="AL137" i="24"/>
  <c r="AK137" i="24" s="1"/>
  <c r="AJ137" i="24"/>
  <c r="G137" i="24"/>
  <c r="H153" i="24"/>
  <c r="AL153" i="24"/>
  <c r="AK153" i="24" s="1"/>
  <c r="AJ153" i="24"/>
  <c r="G153" i="24"/>
  <c r="H169" i="24"/>
  <c r="AL169" i="24"/>
  <c r="AK169" i="24" s="1"/>
  <c r="AJ169" i="24"/>
  <c r="G169" i="24"/>
  <c r="H34" i="25"/>
  <c r="AL34" i="25"/>
  <c r="AK34" i="25" s="1"/>
  <c r="G34" i="25"/>
  <c r="AJ34" i="25"/>
  <c r="H66" i="25"/>
  <c r="AL66" i="25"/>
  <c r="AK66" i="25" s="1"/>
  <c r="G66" i="25"/>
  <c r="AJ66" i="25"/>
  <c r="AL86" i="25"/>
  <c r="AK86" i="25" s="1"/>
  <c r="G86" i="25"/>
  <c r="AJ86" i="25"/>
  <c r="H86" i="25"/>
  <c r="AL94" i="25"/>
  <c r="AK94" i="25" s="1"/>
  <c r="G94" i="25"/>
  <c r="AJ94" i="25"/>
  <c r="H94" i="25"/>
  <c r="AJ14" i="24"/>
  <c r="G14" i="24"/>
  <c r="A14" i="24"/>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H14" i="24"/>
  <c r="AL14" i="24"/>
  <c r="AK14" i="24" s="1"/>
  <c r="AL18" i="24"/>
  <c r="AK18" i="24" s="1"/>
  <c r="AJ18" i="24"/>
  <c r="G18" i="24"/>
  <c r="H18" i="24"/>
  <c r="AL62" i="24"/>
  <c r="AK62" i="24" s="1"/>
  <c r="AJ62" i="24"/>
  <c r="G62" i="24"/>
  <c r="H62" i="24"/>
  <c r="AL94" i="24"/>
  <c r="AK94" i="24" s="1"/>
  <c r="AJ94" i="24"/>
  <c r="G94" i="24"/>
  <c r="H94" i="24"/>
  <c r="AL142" i="24"/>
  <c r="AK142" i="24" s="1"/>
  <c r="AJ142" i="24"/>
  <c r="G142" i="24"/>
  <c r="H142" i="24"/>
  <c r="AJ112" i="25"/>
  <c r="G112" i="25"/>
  <c r="H112" i="25"/>
  <c r="AL112" i="25"/>
  <c r="AK112" i="25" s="1"/>
  <c r="AL36" i="26"/>
  <c r="AK36" i="26" s="1"/>
  <c r="AJ36" i="26"/>
  <c r="G36" i="26"/>
  <c r="H36" i="26"/>
  <c r="AJ49" i="25"/>
  <c r="G49" i="25"/>
  <c r="H49" i="25"/>
  <c r="AL49" i="25"/>
  <c r="AK49" i="25" s="1"/>
  <c r="AJ70" i="21"/>
  <c r="G70" i="21"/>
  <c r="H70" i="21"/>
  <c r="AL70" i="21"/>
  <c r="AK70" i="21" s="1"/>
  <c r="AJ86" i="21"/>
  <c r="G86" i="21"/>
  <c r="H86" i="21"/>
  <c r="AL86" i="21"/>
  <c r="AK86" i="21" s="1"/>
  <c r="AJ102" i="21"/>
  <c r="G102" i="21"/>
  <c r="H102" i="21"/>
  <c r="AL102" i="21"/>
  <c r="AK102" i="21" s="1"/>
  <c r="AJ118" i="21"/>
  <c r="G118" i="21"/>
  <c r="H118" i="21"/>
  <c r="AL118" i="21"/>
  <c r="AK118" i="21" s="1"/>
  <c r="AJ134" i="21"/>
  <c r="G134" i="21"/>
  <c r="H134" i="21"/>
  <c r="AL134" i="21"/>
  <c r="AK134" i="21" s="1"/>
  <c r="AJ150" i="21"/>
  <c r="G150" i="21"/>
  <c r="H150" i="21"/>
  <c r="AL150" i="21"/>
  <c r="AK150" i="21" s="1"/>
  <c r="AJ166" i="21"/>
  <c r="G166" i="21"/>
  <c r="H166" i="21"/>
  <c r="AL166" i="21"/>
  <c r="AK166" i="21" s="1"/>
  <c r="AL18" i="22"/>
  <c r="AK18" i="22" s="1"/>
  <c r="AJ18" i="22"/>
  <c r="G18" i="22"/>
  <c r="H18" i="22"/>
  <c r="AL34" i="22"/>
  <c r="AK34" i="22" s="1"/>
  <c r="AJ34" i="22"/>
  <c r="G34" i="22"/>
  <c r="H34" i="22"/>
  <c r="AL50" i="22"/>
  <c r="AK50" i="22" s="1"/>
  <c r="AJ50" i="22"/>
  <c r="G50" i="22"/>
  <c r="H50" i="22"/>
  <c r="AL66" i="22"/>
  <c r="AK66" i="22" s="1"/>
  <c r="AJ66" i="22"/>
  <c r="G66" i="22"/>
  <c r="H66" i="22"/>
  <c r="AL82" i="22"/>
  <c r="AK82" i="22" s="1"/>
  <c r="AJ82" i="22"/>
  <c r="G82" i="22"/>
  <c r="H82" i="22"/>
  <c r="AL98" i="22"/>
  <c r="AK98" i="22" s="1"/>
  <c r="AJ98" i="22"/>
  <c r="G98" i="22"/>
  <c r="H98" i="22"/>
  <c r="AL114" i="22"/>
  <c r="AK114" i="22" s="1"/>
  <c r="AJ114" i="22"/>
  <c r="G114" i="22"/>
  <c r="H114" i="22"/>
  <c r="AL130" i="22"/>
  <c r="AK130" i="22" s="1"/>
  <c r="AJ130" i="22"/>
  <c r="G130" i="22"/>
  <c r="H130" i="22"/>
  <c r="AL146" i="22"/>
  <c r="AK146" i="22" s="1"/>
  <c r="AJ146" i="22"/>
  <c r="G146" i="22"/>
  <c r="H146" i="22"/>
  <c r="AL162" i="22"/>
  <c r="AK162" i="22" s="1"/>
  <c r="AJ162" i="22"/>
  <c r="G162" i="22"/>
  <c r="H162" i="22"/>
  <c r="AL14" i="23"/>
  <c r="AJ14" i="23"/>
  <c r="G14" i="23"/>
  <c r="A14" i="23"/>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K14" i="23"/>
  <c r="H14" i="23"/>
  <c r="AL30" i="23"/>
  <c r="AK30" i="23" s="1"/>
  <c r="AJ30" i="23"/>
  <c r="G30" i="23"/>
  <c r="H30" i="23"/>
  <c r="AL46" i="23"/>
  <c r="AK46" i="23" s="1"/>
  <c r="AJ46" i="23"/>
  <c r="G46" i="23"/>
  <c r="H46" i="23"/>
  <c r="AL62" i="23"/>
  <c r="AK62" i="23" s="1"/>
  <c r="AJ62" i="23"/>
  <c r="G62" i="23"/>
  <c r="H62" i="23"/>
  <c r="AL78" i="23"/>
  <c r="AK78" i="23" s="1"/>
  <c r="AJ78" i="23"/>
  <c r="G78" i="23"/>
  <c r="H78" i="23"/>
  <c r="AL94" i="23"/>
  <c r="AK94" i="23" s="1"/>
  <c r="AJ94" i="23"/>
  <c r="G94" i="23"/>
  <c r="H94" i="23"/>
  <c r="AJ112" i="23"/>
  <c r="AL112" i="23"/>
  <c r="AK112" i="23" s="1"/>
  <c r="G112" i="23"/>
  <c r="H112" i="23"/>
  <c r="AJ144" i="23"/>
  <c r="AL144" i="23"/>
  <c r="AK144" i="23" s="1"/>
  <c r="G144" i="23"/>
  <c r="H144" i="23"/>
  <c r="AL113" i="23"/>
  <c r="AK113" i="23" s="1"/>
  <c r="AJ113" i="23"/>
  <c r="G113" i="23"/>
  <c r="H113" i="23"/>
  <c r="AL129" i="23"/>
  <c r="AK129" i="23" s="1"/>
  <c r="AJ129" i="23"/>
  <c r="G129" i="23"/>
  <c r="H129" i="23"/>
  <c r="AL145" i="23"/>
  <c r="AK145" i="23" s="1"/>
  <c r="AJ145" i="23"/>
  <c r="G145" i="23"/>
  <c r="H145" i="23"/>
  <c r="AL161" i="23"/>
  <c r="AK161" i="23" s="1"/>
  <c r="AJ161" i="23"/>
  <c r="G161" i="23"/>
  <c r="H161" i="23"/>
  <c r="AL19" i="24"/>
  <c r="AK19" i="24" s="1"/>
  <c r="AJ19" i="24"/>
  <c r="G19" i="24"/>
  <c r="H19" i="24"/>
  <c r="AL35" i="24"/>
  <c r="AK35" i="24" s="1"/>
  <c r="AJ35" i="24"/>
  <c r="G35" i="24"/>
  <c r="H35" i="24"/>
  <c r="AL51" i="24"/>
  <c r="AK51" i="24" s="1"/>
  <c r="AJ51" i="24"/>
  <c r="G51" i="24"/>
  <c r="H51" i="24"/>
  <c r="AL67" i="24"/>
  <c r="AK67" i="24" s="1"/>
  <c r="AJ67" i="24"/>
  <c r="G67" i="24"/>
  <c r="H67" i="24"/>
  <c r="AL83" i="24"/>
  <c r="AK83" i="24" s="1"/>
  <c r="AJ83" i="24"/>
  <c r="G83" i="24"/>
  <c r="H83" i="24"/>
  <c r="AL99" i="24"/>
  <c r="AK99" i="24" s="1"/>
  <c r="AJ99" i="24"/>
  <c r="G99" i="24"/>
  <c r="H99" i="24"/>
  <c r="AL115" i="24"/>
  <c r="AK115" i="24" s="1"/>
  <c r="AJ115" i="24"/>
  <c r="G115" i="24"/>
  <c r="H115" i="24"/>
  <c r="AL131" i="24"/>
  <c r="AK131" i="24" s="1"/>
  <c r="AJ131" i="24"/>
  <c r="G131" i="24"/>
  <c r="H131" i="24"/>
  <c r="AL147" i="24"/>
  <c r="AK147" i="24" s="1"/>
  <c r="AJ147" i="24"/>
  <c r="G147" i="24"/>
  <c r="H147" i="24"/>
  <c r="AL163" i="24"/>
  <c r="AK163" i="24" s="1"/>
  <c r="AJ163" i="24"/>
  <c r="G163" i="24"/>
  <c r="H163" i="24"/>
  <c r="H21" i="25"/>
  <c r="AL21" i="25"/>
  <c r="AK21" i="25" s="1"/>
  <c r="AJ21" i="25"/>
  <c r="G21" i="25"/>
  <c r="AL54" i="25"/>
  <c r="AK54" i="25" s="1"/>
  <c r="G54" i="25"/>
  <c r="AJ54" i="25"/>
  <c r="H54" i="25"/>
  <c r="AL50" i="24"/>
  <c r="AK50" i="24" s="1"/>
  <c r="AJ50" i="24"/>
  <c r="G50" i="24"/>
  <c r="H50" i="24"/>
  <c r="AL82" i="24"/>
  <c r="AK82" i="24" s="1"/>
  <c r="AJ82" i="24"/>
  <c r="G82" i="24"/>
  <c r="H82" i="24"/>
  <c r="AL114" i="24"/>
  <c r="AK114" i="24" s="1"/>
  <c r="AJ114" i="24"/>
  <c r="G114" i="24"/>
  <c r="H114" i="24"/>
  <c r="AL144" i="24"/>
  <c r="AK144" i="24" s="1"/>
  <c r="AJ144" i="24"/>
  <c r="G144" i="24"/>
  <c r="H144" i="24"/>
  <c r="H114" i="25"/>
  <c r="AL114" i="25"/>
  <c r="AK114" i="25" s="1"/>
  <c r="AJ114" i="25"/>
  <c r="G114" i="25"/>
  <c r="AL40" i="26"/>
  <c r="AK40" i="26" s="1"/>
  <c r="AJ40" i="26"/>
  <c r="G40" i="26"/>
  <c r="H40" i="26"/>
  <c r="H159" i="25"/>
  <c r="AL159" i="25"/>
  <c r="AK159" i="25" s="1"/>
  <c r="AJ159" i="25"/>
  <c r="G159" i="25"/>
  <c r="AJ119" i="26"/>
  <c r="G119" i="26"/>
  <c r="H119" i="26"/>
  <c r="AL119" i="26"/>
  <c r="AK119" i="26" s="1"/>
  <c r="AJ74" i="21"/>
  <c r="G74" i="21"/>
  <c r="H74" i="21"/>
  <c r="AL74" i="21"/>
  <c r="AK74" i="21" s="1"/>
  <c r="AJ90" i="21"/>
  <c r="G90" i="21"/>
  <c r="H90" i="21"/>
  <c r="AL90" i="21"/>
  <c r="AK90" i="21" s="1"/>
  <c r="AJ106" i="21"/>
  <c r="G106" i="21"/>
  <c r="H106" i="21"/>
  <c r="AL106" i="21"/>
  <c r="AK106" i="21" s="1"/>
  <c r="AJ122" i="21"/>
  <c r="G122" i="21"/>
  <c r="H122" i="21"/>
  <c r="AL122" i="21"/>
  <c r="AK122" i="21" s="1"/>
  <c r="AJ138" i="21"/>
  <c r="G138" i="21"/>
  <c r="H138" i="21"/>
  <c r="AL138" i="21"/>
  <c r="AK138" i="21" s="1"/>
  <c r="AJ154" i="21"/>
  <c r="G154" i="21"/>
  <c r="H154" i="21"/>
  <c r="AL154" i="21"/>
  <c r="AK154" i="21" s="1"/>
  <c r="AJ170" i="21"/>
  <c r="G170" i="21"/>
  <c r="H170" i="21"/>
  <c r="AL170" i="21"/>
  <c r="AK170" i="21" s="1"/>
  <c r="AL22" i="22"/>
  <c r="AK22" i="22" s="1"/>
  <c r="AJ22" i="22"/>
  <c r="G22" i="22"/>
  <c r="H22" i="22"/>
  <c r="AL38" i="22"/>
  <c r="AK38" i="22" s="1"/>
  <c r="AJ38" i="22"/>
  <c r="G38" i="22"/>
  <c r="H38" i="22"/>
  <c r="AL54" i="22"/>
  <c r="AK54" i="22" s="1"/>
  <c r="AJ54" i="22"/>
  <c r="G54" i="22"/>
  <c r="H54" i="22"/>
  <c r="AL70" i="22"/>
  <c r="AK70" i="22" s="1"/>
  <c r="AJ70" i="22"/>
  <c r="G70" i="22"/>
  <c r="H70" i="22"/>
  <c r="AL86" i="22"/>
  <c r="AK86" i="22" s="1"/>
  <c r="AJ86" i="22"/>
  <c r="G86" i="22"/>
  <c r="H86" i="22"/>
  <c r="AL102" i="22"/>
  <c r="AK102" i="22" s="1"/>
  <c r="AJ102" i="22"/>
  <c r="G102" i="22"/>
  <c r="H102" i="22"/>
  <c r="AL118" i="22"/>
  <c r="AK118" i="22" s="1"/>
  <c r="AJ118" i="22"/>
  <c r="G118" i="22"/>
  <c r="H118" i="22"/>
  <c r="AL134" i="22"/>
  <c r="AK134" i="22" s="1"/>
  <c r="AJ134" i="22"/>
  <c r="G134" i="22"/>
  <c r="H134" i="22"/>
  <c r="AL150" i="22"/>
  <c r="AK150" i="22" s="1"/>
  <c r="AJ150" i="22"/>
  <c r="G150" i="22"/>
  <c r="H150" i="22"/>
  <c r="AL166" i="22"/>
  <c r="AK166" i="22" s="1"/>
  <c r="AJ166" i="22"/>
  <c r="G166" i="22"/>
  <c r="H166" i="22"/>
  <c r="AL18" i="23"/>
  <c r="AK18" i="23" s="1"/>
  <c r="AJ18" i="23"/>
  <c r="G18" i="23"/>
  <c r="H18" i="23"/>
  <c r="AL34" i="23"/>
  <c r="AK34" i="23" s="1"/>
  <c r="AJ34" i="23"/>
  <c r="G34" i="23"/>
  <c r="H34" i="23"/>
  <c r="AL50" i="23"/>
  <c r="AK50" i="23" s="1"/>
  <c r="AJ50" i="23"/>
  <c r="G50" i="23"/>
  <c r="H50" i="23"/>
  <c r="AL66" i="23"/>
  <c r="AK66" i="23" s="1"/>
  <c r="AJ66" i="23"/>
  <c r="G66" i="23"/>
  <c r="H66" i="23"/>
  <c r="AL82" i="23"/>
  <c r="AK82" i="23" s="1"/>
  <c r="AJ82" i="23"/>
  <c r="G82" i="23"/>
  <c r="H82" i="23"/>
  <c r="AL98" i="23"/>
  <c r="AK98" i="23" s="1"/>
  <c r="AJ98" i="23"/>
  <c r="G98" i="23"/>
  <c r="H98" i="23"/>
  <c r="AJ120" i="23"/>
  <c r="AL120" i="23"/>
  <c r="AK120" i="23" s="1"/>
  <c r="G120" i="23"/>
  <c r="H120" i="23"/>
  <c r="AJ152" i="23"/>
  <c r="AL152" i="23"/>
  <c r="AK152" i="23" s="1"/>
  <c r="G152" i="23"/>
  <c r="H152" i="23"/>
  <c r="AL117" i="23"/>
  <c r="AK117" i="23" s="1"/>
  <c r="AJ117" i="23"/>
  <c r="G117" i="23"/>
  <c r="H117" i="23"/>
  <c r="AL133" i="23"/>
  <c r="AK133" i="23" s="1"/>
  <c r="AJ133" i="23"/>
  <c r="G133" i="23"/>
  <c r="H133" i="23"/>
  <c r="AL149" i="23"/>
  <c r="AK149" i="23" s="1"/>
  <c r="AJ149" i="23"/>
  <c r="G149" i="23"/>
  <c r="H149" i="23"/>
  <c r="AL165" i="23"/>
  <c r="AK165" i="23" s="1"/>
  <c r="AJ165" i="23"/>
  <c r="G165" i="23"/>
  <c r="H165" i="23"/>
  <c r="AL23" i="24"/>
  <c r="AK23" i="24" s="1"/>
  <c r="AJ23" i="24"/>
  <c r="G23" i="24"/>
  <c r="H23" i="24"/>
  <c r="AL39" i="24"/>
  <c r="AK39" i="24" s="1"/>
  <c r="AJ39" i="24"/>
  <c r="G39" i="24"/>
  <c r="H39" i="24"/>
  <c r="AL55" i="24"/>
  <c r="AK55" i="24" s="1"/>
  <c r="AJ55" i="24"/>
  <c r="G55" i="24"/>
  <c r="H55" i="24"/>
  <c r="AL71" i="24"/>
  <c r="AK71" i="24" s="1"/>
  <c r="AJ71" i="24"/>
  <c r="G71" i="24"/>
  <c r="H71" i="24"/>
  <c r="AL87" i="24"/>
  <c r="AK87" i="24" s="1"/>
  <c r="AJ87" i="24"/>
  <c r="G87" i="24"/>
  <c r="H87" i="24"/>
  <c r="AL103" i="24"/>
  <c r="AK103" i="24" s="1"/>
  <c r="AJ103" i="24"/>
  <c r="G103" i="24"/>
  <c r="H103" i="24"/>
  <c r="AL119" i="24"/>
  <c r="AK119" i="24" s="1"/>
  <c r="AJ119" i="24"/>
  <c r="G119" i="24"/>
  <c r="H119" i="24"/>
  <c r="AL135" i="24"/>
  <c r="AK135" i="24" s="1"/>
  <c r="AJ135" i="24"/>
  <c r="G135" i="24"/>
  <c r="H135" i="24"/>
  <c r="AL151" i="24"/>
  <c r="AK151" i="24" s="1"/>
  <c r="AJ151" i="24"/>
  <c r="G151" i="24"/>
  <c r="H151" i="24"/>
  <c r="AL167" i="24"/>
  <c r="AK167" i="24" s="1"/>
  <c r="AJ167" i="24"/>
  <c r="G167" i="24"/>
  <c r="H167" i="24"/>
  <c r="H25" i="25"/>
  <c r="AL25" i="25"/>
  <c r="AK25" i="25" s="1"/>
  <c r="AJ25" i="25"/>
  <c r="G25" i="25"/>
  <c r="AL30" i="25"/>
  <c r="AK30" i="25" s="1"/>
  <c r="G30" i="25"/>
  <c r="AJ30" i="25"/>
  <c r="H30" i="25"/>
  <c r="AL62" i="25"/>
  <c r="AK62" i="25" s="1"/>
  <c r="G62" i="25"/>
  <c r="AJ62" i="25"/>
  <c r="H62" i="25"/>
  <c r="H106" i="25"/>
  <c r="AL106" i="25"/>
  <c r="AK106" i="25" s="1"/>
  <c r="G106" i="25"/>
  <c r="AJ106" i="25"/>
  <c r="AL24" i="24"/>
  <c r="AK24" i="24" s="1"/>
  <c r="AJ24" i="24"/>
  <c r="G24" i="24"/>
  <c r="H24" i="24"/>
  <c r="AL58" i="24"/>
  <c r="AK58" i="24" s="1"/>
  <c r="AJ58" i="24"/>
  <c r="G58" i="24"/>
  <c r="H58" i="24"/>
  <c r="AL90" i="24"/>
  <c r="AK90" i="24" s="1"/>
  <c r="AJ90" i="24"/>
  <c r="G90" i="24"/>
  <c r="H90" i="24"/>
  <c r="AL122" i="24"/>
  <c r="AK122" i="24" s="1"/>
  <c r="AJ122" i="24"/>
  <c r="G122" i="24"/>
  <c r="H122" i="24"/>
  <c r="AL160" i="24"/>
  <c r="AK160" i="24" s="1"/>
  <c r="AJ160" i="24"/>
  <c r="G160" i="24"/>
  <c r="H160" i="24"/>
  <c r="H130" i="25"/>
  <c r="AL130" i="25"/>
  <c r="AK130" i="25" s="1"/>
  <c r="AJ130" i="25"/>
  <c r="G130" i="25"/>
  <c r="H22" i="26"/>
  <c r="AL22" i="26"/>
  <c r="AK22" i="26" s="1"/>
  <c r="AJ22" i="26"/>
  <c r="G22" i="26"/>
  <c r="AJ69" i="25"/>
  <c r="G69" i="25"/>
  <c r="H69" i="25"/>
  <c r="AL69" i="25"/>
  <c r="AK69" i="25" s="1"/>
  <c r="AL68" i="21"/>
  <c r="AK68" i="21" s="1"/>
  <c r="AJ68" i="21"/>
  <c r="G68" i="21"/>
  <c r="H68" i="21"/>
  <c r="AL84" i="21"/>
  <c r="AK84" i="21" s="1"/>
  <c r="AJ84" i="21"/>
  <c r="G84" i="21"/>
  <c r="H84" i="21"/>
  <c r="AL100" i="21"/>
  <c r="AK100" i="21" s="1"/>
  <c r="AJ100" i="21"/>
  <c r="G100" i="21"/>
  <c r="H100" i="21"/>
  <c r="AL116" i="21"/>
  <c r="AK116" i="21" s="1"/>
  <c r="AJ116" i="21"/>
  <c r="G116" i="21"/>
  <c r="H116" i="21"/>
  <c r="AL132" i="21"/>
  <c r="AK132" i="21" s="1"/>
  <c r="AJ132" i="21"/>
  <c r="G132" i="21"/>
  <c r="H132" i="21"/>
  <c r="AL148" i="21"/>
  <c r="AK148" i="21" s="1"/>
  <c r="AJ148" i="21"/>
  <c r="G148" i="21"/>
  <c r="H148" i="21"/>
  <c r="AL164" i="21"/>
  <c r="AK164" i="21" s="1"/>
  <c r="AJ164" i="21"/>
  <c r="G164" i="21"/>
  <c r="H164" i="21"/>
  <c r="H16" i="22"/>
  <c r="AL16" i="22"/>
  <c r="AK16" i="22" s="1"/>
  <c r="AJ16" i="22"/>
  <c r="G16" i="22"/>
  <c r="H32" i="22"/>
  <c r="AL32" i="22"/>
  <c r="AK32" i="22" s="1"/>
  <c r="AJ32" i="22"/>
  <c r="G32" i="22"/>
  <c r="H48" i="22"/>
  <c r="AL48" i="22"/>
  <c r="AK48" i="22" s="1"/>
  <c r="AJ48" i="22"/>
  <c r="G48" i="22"/>
  <c r="H64" i="22"/>
  <c r="AL64" i="22"/>
  <c r="AK64" i="22" s="1"/>
  <c r="AJ64" i="22"/>
  <c r="G64" i="22"/>
  <c r="H80" i="22"/>
  <c r="AL80" i="22"/>
  <c r="AK80" i="22" s="1"/>
  <c r="AJ80" i="22"/>
  <c r="G80" i="22"/>
  <c r="H96" i="22"/>
  <c r="AL96" i="22"/>
  <c r="AK96" i="22" s="1"/>
  <c r="AJ96" i="22"/>
  <c r="G96" i="22"/>
  <c r="H112" i="22"/>
  <c r="AL112" i="22"/>
  <c r="AK112" i="22" s="1"/>
  <c r="AJ112" i="22"/>
  <c r="G112" i="22"/>
  <c r="H128" i="22"/>
  <c r="AL128" i="22"/>
  <c r="AK128" i="22" s="1"/>
  <c r="AJ128" i="22"/>
  <c r="G128" i="22"/>
  <c r="H144" i="22"/>
  <c r="AL144" i="22"/>
  <c r="AK144" i="22" s="1"/>
  <c r="AJ144" i="22"/>
  <c r="G144" i="22"/>
  <c r="H160" i="22"/>
  <c r="AL160" i="22"/>
  <c r="AK160" i="22" s="1"/>
  <c r="AJ160" i="22"/>
  <c r="G160" i="22"/>
  <c r="AJ28" i="23"/>
  <c r="G28" i="23"/>
  <c r="H28" i="23"/>
  <c r="AL28" i="23"/>
  <c r="AK28" i="23" s="1"/>
  <c r="AJ44" i="23"/>
  <c r="G44" i="23"/>
  <c r="H44" i="23"/>
  <c r="AL44" i="23"/>
  <c r="AK44" i="23" s="1"/>
  <c r="AJ60" i="23"/>
  <c r="G60" i="23"/>
  <c r="H60" i="23"/>
  <c r="AL60" i="23"/>
  <c r="AK60" i="23" s="1"/>
  <c r="AJ76" i="23"/>
  <c r="G76" i="23"/>
  <c r="H76" i="23"/>
  <c r="AL76" i="23"/>
  <c r="AK76" i="23" s="1"/>
  <c r="AJ92" i="23"/>
  <c r="G92" i="23"/>
  <c r="H92" i="23"/>
  <c r="AL92" i="23"/>
  <c r="AK92" i="23" s="1"/>
  <c r="H108" i="23"/>
  <c r="AJ108" i="23"/>
  <c r="AL108" i="23"/>
  <c r="AK108" i="23" s="1"/>
  <c r="G108" i="23"/>
  <c r="H140" i="23"/>
  <c r="AJ140" i="23"/>
  <c r="AL140" i="23"/>
  <c r="AK140" i="23" s="1"/>
  <c r="G140" i="23"/>
  <c r="H172" i="23"/>
  <c r="AJ172" i="23"/>
  <c r="AL172" i="23"/>
  <c r="AK172" i="23" s="1"/>
  <c r="G172" i="23"/>
  <c r="AJ111" i="23"/>
  <c r="G111" i="23"/>
  <c r="H111" i="23"/>
  <c r="AL111" i="23"/>
  <c r="AK111" i="23" s="1"/>
  <c r="AJ127" i="23"/>
  <c r="G127" i="23"/>
  <c r="H127" i="23"/>
  <c r="AL127" i="23"/>
  <c r="AK127" i="23" s="1"/>
  <c r="AJ143" i="23"/>
  <c r="G143" i="23"/>
  <c r="H143" i="23"/>
  <c r="AL143" i="23"/>
  <c r="AK143" i="23" s="1"/>
  <c r="AJ159" i="23"/>
  <c r="G159" i="23"/>
  <c r="H159" i="23"/>
  <c r="AL159" i="23"/>
  <c r="AK159" i="23" s="1"/>
  <c r="H17" i="24"/>
  <c r="AL17" i="24"/>
  <c r="AK17" i="24" s="1"/>
  <c r="AJ17" i="24"/>
  <c r="G17" i="24"/>
  <c r="H33" i="24"/>
  <c r="AL33" i="24"/>
  <c r="AK33" i="24" s="1"/>
  <c r="AJ33" i="24"/>
  <c r="G33" i="24"/>
  <c r="H49" i="24"/>
  <c r="AL49" i="24"/>
  <c r="AK49" i="24" s="1"/>
  <c r="AJ49" i="24"/>
  <c r="G49" i="24"/>
  <c r="H65" i="24"/>
  <c r="AL65" i="24"/>
  <c r="AK65" i="24" s="1"/>
  <c r="AJ65" i="24"/>
  <c r="G65" i="24"/>
  <c r="H81" i="24"/>
  <c r="AL81" i="24"/>
  <c r="AK81" i="24" s="1"/>
  <c r="AJ81" i="24"/>
  <c r="G81" i="24"/>
  <c r="H97" i="24"/>
  <c r="AL97" i="24"/>
  <c r="AK97" i="24" s="1"/>
  <c r="AJ97" i="24"/>
  <c r="G97" i="24"/>
  <c r="H113" i="24"/>
  <c r="AL113" i="24"/>
  <c r="AK113" i="24" s="1"/>
  <c r="AJ113" i="24"/>
  <c r="G113" i="24"/>
  <c r="H129" i="24"/>
  <c r="AL129" i="24"/>
  <c r="AK129" i="24" s="1"/>
  <c r="AJ129" i="24"/>
  <c r="G129" i="24"/>
  <c r="H145" i="24"/>
  <c r="AL145" i="24"/>
  <c r="AK145" i="24" s="1"/>
  <c r="AJ145" i="24"/>
  <c r="G145" i="24"/>
  <c r="H161" i="24"/>
  <c r="AL161" i="24"/>
  <c r="AK161" i="24" s="1"/>
  <c r="AJ161" i="24"/>
  <c r="G161" i="24"/>
  <c r="AL19" i="25"/>
  <c r="AK19" i="25" s="1"/>
  <c r="AJ19" i="25"/>
  <c r="G19" i="25"/>
  <c r="H19" i="25"/>
  <c r="H50" i="25"/>
  <c r="AL50" i="25"/>
  <c r="AK50" i="25" s="1"/>
  <c r="G50" i="25"/>
  <c r="AJ50" i="25"/>
  <c r="H82" i="25"/>
  <c r="AL82" i="25"/>
  <c r="AK82" i="25" s="1"/>
  <c r="G82" i="25"/>
  <c r="AJ82" i="25"/>
  <c r="H90" i="25"/>
  <c r="AL90" i="25"/>
  <c r="AK90" i="25" s="1"/>
  <c r="G90" i="25"/>
  <c r="AJ90" i="25"/>
  <c r="AL16" i="24"/>
  <c r="AK16" i="24" s="1"/>
  <c r="AJ16" i="24"/>
  <c r="G16" i="24"/>
  <c r="H16" i="24"/>
  <c r="AL46" i="24"/>
  <c r="AK46" i="24" s="1"/>
  <c r="AJ46" i="24"/>
  <c r="G46" i="24"/>
  <c r="H46" i="24"/>
  <c r="AL78" i="24"/>
  <c r="AK78" i="24" s="1"/>
  <c r="AJ78" i="24"/>
  <c r="G78" i="24"/>
  <c r="H78" i="24"/>
  <c r="AL110" i="24"/>
  <c r="AK110" i="24" s="1"/>
  <c r="AJ110" i="24"/>
  <c r="G110" i="24"/>
  <c r="H110" i="24"/>
  <c r="AL26" i="25"/>
  <c r="AK26" i="25" s="1"/>
  <c r="AJ26" i="25"/>
  <c r="G26" i="25"/>
  <c r="H26" i="25"/>
  <c r="AL52" i="25"/>
  <c r="AK52" i="25" s="1"/>
  <c r="G52" i="25"/>
  <c r="H52" i="25"/>
  <c r="AJ52" i="25"/>
  <c r="AJ144" i="25"/>
  <c r="G144" i="25"/>
  <c r="H144" i="25"/>
  <c r="AL144" i="25"/>
  <c r="AK144" i="25" s="1"/>
  <c r="AJ62" i="21"/>
  <c r="G62" i="21"/>
  <c r="H62" i="21"/>
  <c r="AL62" i="21"/>
  <c r="AK62" i="21" s="1"/>
  <c r="AJ78" i="21"/>
  <c r="G78" i="21"/>
  <c r="H78" i="21"/>
  <c r="AL78" i="21"/>
  <c r="AK78" i="21" s="1"/>
  <c r="AJ94" i="21"/>
  <c r="G94" i="21"/>
  <c r="H94" i="21"/>
  <c r="AL94" i="21"/>
  <c r="AK94" i="21" s="1"/>
  <c r="AJ110" i="21"/>
  <c r="G110" i="21"/>
  <c r="H110" i="21"/>
  <c r="AL110" i="21"/>
  <c r="AK110" i="21" s="1"/>
  <c r="AJ126" i="21"/>
  <c r="G126" i="21"/>
  <c r="H126" i="21"/>
  <c r="AL126" i="21"/>
  <c r="AK126" i="21" s="1"/>
  <c r="AJ142" i="21"/>
  <c r="G142" i="21"/>
  <c r="H142" i="21"/>
  <c r="AL142" i="21"/>
  <c r="AK142" i="21" s="1"/>
  <c r="AJ158" i="21"/>
  <c r="G158" i="21"/>
  <c r="H158" i="21"/>
  <c r="AL158" i="21"/>
  <c r="AK158" i="21" s="1"/>
  <c r="AL26" i="22"/>
  <c r="AK26" i="22" s="1"/>
  <c r="AJ26" i="22"/>
  <c r="G26" i="22"/>
  <c r="H26" i="22"/>
  <c r="AL42" i="22"/>
  <c r="AK42" i="22" s="1"/>
  <c r="AJ42" i="22"/>
  <c r="G42" i="22"/>
  <c r="H42" i="22"/>
  <c r="AL58" i="22"/>
  <c r="AK58" i="22" s="1"/>
  <c r="AJ58" i="22"/>
  <c r="G58" i="22"/>
  <c r="H58" i="22"/>
  <c r="AL74" i="22"/>
  <c r="AK74" i="22" s="1"/>
  <c r="AJ74" i="22"/>
  <c r="G74" i="22"/>
  <c r="H74" i="22"/>
  <c r="AL90" i="22"/>
  <c r="AK90" i="22" s="1"/>
  <c r="AJ90" i="22"/>
  <c r="G90" i="22"/>
  <c r="H90" i="22"/>
  <c r="AL106" i="22"/>
  <c r="AK106" i="22" s="1"/>
  <c r="AJ106" i="22"/>
  <c r="G106" i="22"/>
  <c r="H106" i="22"/>
  <c r="AL122" i="22"/>
  <c r="AK122" i="22" s="1"/>
  <c r="AJ122" i="22"/>
  <c r="G122" i="22"/>
  <c r="H122" i="22"/>
  <c r="AL138" i="22"/>
  <c r="AK138" i="22" s="1"/>
  <c r="AJ138" i="22"/>
  <c r="G138" i="22"/>
  <c r="H138" i="22"/>
  <c r="AL154" i="22"/>
  <c r="AK154" i="22" s="1"/>
  <c r="AJ154" i="22"/>
  <c r="G154" i="22"/>
  <c r="H154" i="22"/>
  <c r="AL170" i="22"/>
  <c r="AK170" i="22" s="1"/>
  <c r="AJ170" i="22"/>
  <c r="G170" i="22"/>
  <c r="H170" i="22"/>
  <c r="AL22" i="23"/>
  <c r="AK22" i="23" s="1"/>
  <c r="AJ22" i="23"/>
  <c r="G22" i="23"/>
  <c r="H22" i="23"/>
  <c r="AL38" i="23"/>
  <c r="AK38" i="23" s="1"/>
  <c r="AJ38" i="23"/>
  <c r="G38" i="23"/>
  <c r="H38" i="23"/>
  <c r="AL54" i="23"/>
  <c r="AK54" i="23" s="1"/>
  <c r="AJ54" i="23"/>
  <c r="G54" i="23"/>
  <c r="H54" i="23"/>
  <c r="AL70" i="23"/>
  <c r="AK70" i="23" s="1"/>
  <c r="AJ70" i="23"/>
  <c r="G70" i="23"/>
  <c r="H70" i="23"/>
  <c r="AL86" i="23"/>
  <c r="AK86" i="23" s="1"/>
  <c r="AJ86" i="23"/>
  <c r="G86" i="23"/>
  <c r="H86" i="23"/>
  <c r="H102" i="23"/>
  <c r="AL102" i="23"/>
  <c r="AK102" i="23" s="1"/>
  <c r="G102" i="23"/>
  <c r="AJ102" i="23"/>
  <c r="AJ128" i="23"/>
  <c r="AL128" i="23"/>
  <c r="AK128" i="23" s="1"/>
  <c r="G128" i="23"/>
  <c r="H128" i="23"/>
  <c r="AJ160" i="23"/>
  <c r="AL160" i="23"/>
  <c r="AK160" i="23" s="1"/>
  <c r="G160" i="23"/>
  <c r="H160" i="23"/>
  <c r="AL105" i="23"/>
  <c r="AK105" i="23" s="1"/>
  <c r="AJ105" i="23"/>
  <c r="G105" i="23"/>
  <c r="H105" i="23"/>
  <c r="AL121" i="23"/>
  <c r="AK121" i="23" s="1"/>
  <c r="AJ121" i="23"/>
  <c r="G121" i="23"/>
  <c r="H121" i="23"/>
  <c r="AL137" i="23"/>
  <c r="AK137" i="23" s="1"/>
  <c r="AJ137" i="23"/>
  <c r="G137" i="23"/>
  <c r="H137" i="23"/>
  <c r="AL153" i="23"/>
  <c r="AK153" i="23" s="1"/>
  <c r="AJ153" i="23"/>
  <c r="G153" i="23"/>
  <c r="H153" i="23"/>
  <c r="AL169" i="23"/>
  <c r="AK169" i="23" s="1"/>
  <c r="AJ169" i="23"/>
  <c r="G169" i="23"/>
  <c r="H169" i="23"/>
  <c r="AL27" i="24"/>
  <c r="AK27" i="24" s="1"/>
  <c r="AJ27" i="24"/>
  <c r="G27" i="24"/>
  <c r="H27" i="24"/>
  <c r="AL43" i="24"/>
  <c r="AK43" i="24" s="1"/>
  <c r="AJ43" i="24"/>
  <c r="G43" i="24"/>
  <c r="H43" i="24"/>
  <c r="AL59" i="24"/>
  <c r="AK59" i="24" s="1"/>
  <c r="AJ59" i="24"/>
  <c r="G59" i="24"/>
  <c r="H59" i="24"/>
  <c r="AL75" i="24"/>
  <c r="AK75" i="24" s="1"/>
  <c r="AJ75" i="24"/>
  <c r="G75" i="24"/>
  <c r="H75" i="24"/>
  <c r="AL91" i="24"/>
  <c r="AK91" i="24" s="1"/>
  <c r="AJ91" i="24"/>
  <c r="G91" i="24"/>
  <c r="H91" i="24"/>
  <c r="AL107" i="24"/>
  <c r="AK107" i="24" s="1"/>
  <c r="AJ107" i="24"/>
  <c r="G107" i="24"/>
  <c r="H107" i="24"/>
  <c r="AL123" i="24"/>
  <c r="AK123" i="24" s="1"/>
  <c r="AJ123" i="24"/>
  <c r="G123" i="24"/>
  <c r="H123" i="24"/>
  <c r="AL139" i="24"/>
  <c r="AK139" i="24" s="1"/>
  <c r="AJ139" i="24"/>
  <c r="G139" i="24"/>
  <c r="H139" i="24"/>
  <c r="AL155" i="24"/>
  <c r="AK155" i="24" s="1"/>
  <c r="AJ155" i="24"/>
  <c r="G155" i="24"/>
  <c r="H155" i="24"/>
  <c r="AL171" i="24"/>
  <c r="AK171" i="24" s="1"/>
  <c r="AJ171" i="24"/>
  <c r="G171" i="24"/>
  <c r="H171" i="24"/>
  <c r="AL38" i="25"/>
  <c r="AK38" i="25" s="1"/>
  <c r="G38" i="25"/>
  <c r="AJ38" i="25"/>
  <c r="H38" i="25"/>
  <c r="AL70" i="25"/>
  <c r="AK70" i="25" s="1"/>
  <c r="G70" i="25"/>
  <c r="AJ70" i="25"/>
  <c r="H70" i="25"/>
  <c r="AL34" i="24"/>
  <c r="AK34" i="24" s="1"/>
  <c r="AJ34" i="24"/>
  <c r="G34" i="24"/>
  <c r="H34" i="24"/>
  <c r="AL66" i="24"/>
  <c r="AK66" i="24" s="1"/>
  <c r="AJ66" i="24"/>
  <c r="G66" i="24"/>
  <c r="H66" i="24"/>
  <c r="AL98" i="24"/>
  <c r="AK98" i="24" s="1"/>
  <c r="AJ98" i="24"/>
  <c r="G98" i="24"/>
  <c r="H98" i="24"/>
  <c r="H56" i="25"/>
  <c r="AJ56" i="25"/>
  <c r="AL56" i="25"/>
  <c r="AK56" i="25" s="1"/>
  <c r="G56" i="25"/>
  <c r="H146" i="25"/>
  <c r="AL146" i="25"/>
  <c r="AK146" i="25" s="1"/>
  <c r="AJ146" i="25"/>
  <c r="G146" i="25"/>
  <c r="AL108" i="26"/>
  <c r="AK108" i="26" s="1"/>
  <c r="AJ108" i="26"/>
  <c r="G108" i="26"/>
  <c r="H108" i="26"/>
  <c r="AJ133" i="25"/>
  <c r="G133" i="25"/>
  <c r="H133" i="25"/>
  <c r="AL133" i="25"/>
  <c r="AK133" i="25" s="1"/>
  <c r="AL40" i="24"/>
  <c r="AK40" i="24" s="1"/>
  <c r="AJ40" i="24"/>
  <c r="G40" i="24"/>
  <c r="H40" i="24"/>
  <c r="AL56" i="24"/>
  <c r="AK56" i="24" s="1"/>
  <c r="AJ56" i="24"/>
  <c r="G56" i="24"/>
  <c r="H56" i="24"/>
  <c r="AL72" i="24"/>
  <c r="AK72" i="24" s="1"/>
  <c r="AJ72" i="24"/>
  <c r="G72" i="24"/>
  <c r="H72" i="24"/>
  <c r="AL88" i="24"/>
  <c r="AK88" i="24" s="1"/>
  <c r="AJ88" i="24"/>
  <c r="G88" i="24"/>
  <c r="H88" i="24"/>
  <c r="AL104" i="24"/>
  <c r="AK104" i="24" s="1"/>
  <c r="AJ104" i="24"/>
  <c r="G104" i="24"/>
  <c r="H104" i="24"/>
  <c r="AL120" i="24"/>
  <c r="AK120" i="24" s="1"/>
  <c r="AJ120" i="24"/>
  <c r="G120" i="24"/>
  <c r="H120" i="24"/>
  <c r="AL136" i="24"/>
  <c r="AK136" i="24" s="1"/>
  <c r="AJ136" i="24"/>
  <c r="G136" i="24"/>
  <c r="H136" i="24"/>
  <c r="AL152" i="24"/>
  <c r="AK152" i="24" s="1"/>
  <c r="AJ152" i="24"/>
  <c r="G152" i="24"/>
  <c r="H152" i="24"/>
  <c r="AL168" i="24"/>
  <c r="AK168" i="24" s="1"/>
  <c r="AJ168" i="24"/>
  <c r="G168" i="24"/>
  <c r="H168" i="24"/>
  <c r="G20" i="25"/>
  <c r="H20" i="25"/>
  <c r="AL20" i="25"/>
  <c r="AK20" i="25" s="1"/>
  <c r="AJ20" i="25"/>
  <c r="H40" i="25"/>
  <c r="AJ40" i="25"/>
  <c r="AL40" i="25"/>
  <c r="AK40" i="25" s="1"/>
  <c r="G40" i="25"/>
  <c r="H72" i="25"/>
  <c r="AJ72" i="25"/>
  <c r="AL72" i="25"/>
  <c r="AK72" i="25" s="1"/>
  <c r="G72" i="25"/>
  <c r="H104" i="25"/>
  <c r="AJ104" i="25"/>
  <c r="AL104" i="25"/>
  <c r="AK104" i="25" s="1"/>
  <c r="G104" i="25"/>
  <c r="H122" i="25"/>
  <c r="AL122" i="25"/>
  <c r="AK122" i="25" s="1"/>
  <c r="AJ122" i="25"/>
  <c r="G122" i="25"/>
  <c r="H138" i="25"/>
  <c r="AL138" i="25"/>
  <c r="AK138" i="25" s="1"/>
  <c r="AJ138" i="25"/>
  <c r="G138" i="25"/>
  <c r="H154" i="25"/>
  <c r="AL154" i="25"/>
  <c r="AK154" i="25" s="1"/>
  <c r="AJ154" i="25"/>
  <c r="G154" i="25"/>
  <c r="H170" i="25"/>
  <c r="AL170" i="25"/>
  <c r="AK170" i="25" s="1"/>
  <c r="AJ170" i="25"/>
  <c r="G170" i="25"/>
  <c r="AL20" i="26"/>
  <c r="AK20" i="26" s="1"/>
  <c r="AJ20" i="26"/>
  <c r="G20" i="26"/>
  <c r="H20" i="26"/>
  <c r="AL24" i="26"/>
  <c r="AK24" i="26" s="1"/>
  <c r="AJ24" i="26"/>
  <c r="G24" i="26"/>
  <c r="H24" i="26"/>
  <c r="AL76" i="26"/>
  <c r="AK76" i="26" s="1"/>
  <c r="AJ76" i="26"/>
  <c r="G76" i="26"/>
  <c r="H76" i="26"/>
  <c r="H169" i="26"/>
  <c r="AL169" i="26"/>
  <c r="AK169" i="26" s="1"/>
  <c r="G169" i="26"/>
  <c r="AJ169" i="26"/>
  <c r="AJ37" i="25"/>
  <c r="G37" i="25"/>
  <c r="H37" i="25"/>
  <c r="AL37" i="25"/>
  <c r="AK37" i="25" s="1"/>
  <c r="AJ101" i="25"/>
  <c r="G101" i="25"/>
  <c r="H101" i="25"/>
  <c r="AL101" i="25"/>
  <c r="AK101" i="25" s="1"/>
  <c r="AL152" i="26"/>
  <c r="AK152" i="26" s="1"/>
  <c r="AJ152" i="26"/>
  <c r="G152" i="26"/>
  <c r="H152" i="26"/>
  <c r="AL130" i="24"/>
  <c r="AK130" i="24" s="1"/>
  <c r="AJ130" i="24"/>
  <c r="G130" i="24"/>
  <c r="H130" i="24"/>
  <c r="AL146" i="24"/>
  <c r="AK146" i="24" s="1"/>
  <c r="AJ146" i="24"/>
  <c r="G146" i="24"/>
  <c r="H146" i="24"/>
  <c r="AL162" i="24"/>
  <c r="AK162" i="24" s="1"/>
  <c r="AJ162" i="24"/>
  <c r="G162" i="24"/>
  <c r="H162" i="24"/>
  <c r="AL14" i="25"/>
  <c r="AJ14" i="25"/>
  <c r="G14" i="25"/>
  <c r="A14" i="25"/>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K14" i="25"/>
  <c r="H14" i="25"/>
  <c r="AL28" i="25"/>
  <c r="AK28" i="25" s="1"/>
  <c r="G28" i="25"/>
  <c r="H28" i="25"/>
  <c r="AJ28" i="25"/>
  <c r="AL60" i="25"/>
  <c r="AK60" i="25" s="1"/>
  <c r="G60" i="25"/>
  <c r="H60" i="25"/>
  <c r="AJ60" i="25"/>
  <c r="AL92" i="25"/>
  <c r="AK92" i="25" s="1"/>
  <c r="G92" i="25"/>
  <c r="H92" i="25"/>
  <c r="AJ92" i="25"/>
  <c r="AJ116" i="25"/>
  <c r="G116" i="25"/>
  <c r="H116" i="25"/>
  <c r="AL116" i="25"/>
  <c r="AK116" i="25" s="1"/>
  <c r="AJ132" i="25"/>
  <c r="G132" i="25"/>
  <c r="H132" i="25"/>
  <c r="AL132" i="25"/>
  <c r="AK132" i="25" s="1"/>
  <c r="AJ148" i="25"/>
  <c r="G148" i="25"/>
  <c r="H148" i="25"/>
  <c r="AL148" i="25"/>
  <c r="AK148" i="25" s="1"/>
  <c r="AJ164" i="25"/>
  <c r="G164" i="25"/>
  <c r="H164" i="25"/>
  <c r="AL164" i="25"/>
  <c r="AK164" i="25" s="1"/>
  <c r="AL16" i="26"/>
  <c r="AK16" i="26" s="1"/>
  <c r="AJ16" i="26"/>
  <c r="G16" i="26"/>
  <c r="H16" i="26"/>
  <c r="AL44" i="26"/>
  <c r="AK44" i="26" s="1"/>
  <c r="AJ44" i="26"/>
  <c r="G44" i="26"/>
  <c r="H44" i="26"/>
  <c r="AL104" i="26"/>
  <c r="AK104" i="26" s="1"/>
  <c r="AJ104" i="26"/>
  <c r="G104" i="26"/>
  <c r="H104" i="26"/>
  <c r="AJ65" i="25"/>
  <c r="G65" i="25"/>
  <c r="H65" i="25"/>
  <c r="AL65" i="25"/>
  <c r="AK65" i="25" s="1"/>
  <c r="AJ129" i="25"/>
  <c r="G129" i="25"/>
  <c r="H129" i="25"/>
  <c r="AL129" i="25"/>
  <c r="AK129" i="25" s="1"/>
  <c r="AL41" i="26"/>
  <c r="AK41" i="26" s="1"/>
  <c r="AJ41" i="26"/>
  <c r="G41" i="26"/>
  <c r="H41" i="26"/>
  <c r="AL28" i="24"/>
  <c r="AK28" i="24" s="1"/>
  <c r="AJ28" i="24"/>
  <c r="G28" i="24"/>
  <c r="H28" i="24"/>
  <c r="AL44" i="24"/>
  <c r="AK44" i="24" s="1"/>
  <c r="AJ44" i="24"/>
  <c r="G44" i="24"/>
  <c r="H44" i="24"/>
  <c r="AL60" i="24"/>
  <c r="AK60" i="24" s="1"/>
  <c r="AJ60" i="24"/>
  <c r="G60" i="24"/>
  <c r="H60" i="24"/>
  <c r="AL76" i="24"/>
  <c r="AK76" i="24" s="1"/>
  <c r="AJ76" i="24"/>
  <c r="G76" i="24"/>
  <c r="H76" i="24"/>
  <c r="AL92" i="24"/>
  <c r="AK92" i="24" s="1"/>
  <c r="AJ92" i="24"/>
  <c r="G92" i="24"/>
  <c r="H92" i="24"/>
  <c r="AL108" i="24"/>
  <c r="AK108" i="24" s="1"/>
  <c r="AJ108" i="24"/>
  <c r="G108" i="24"/>
  <c r="H108" i="24"/>
  <c r="AL124" i="24"/>
  <c r="AK124" i="24" s="1"/>
  <c r="AJ124" i="24"/>
  <c r="G124" i="24"/>
  <c r="H124" i="24"/>
  <c r="AL140" i="24"/>
  <c r="AK140" i="24" s="1"/>
  <c r="AJ140" i="24"/>
  <c r="G140" i="24"/>
  <c r="H140" i="24"/>
  <c r="AL156" i="24"/>
  <c r="AK156" i="24" s="1"/>
  <c r="AJ156" i="24"/>
  <c r="G156" i="24"/>
  <c r="H156" i="24"/>
  <c r="AL172" i="24"/>
  <c r="AK172" i="24" s="1"/>
  <c r="AJ172" i="24"/>
  <c r="G172" i="24"/>
  <c r="H172" i="24"/>
  <c r="G24" i="25"/>
  <c r="H24" i="25"/>
  <c r="AL24" i="25"/>
  <c r="AK24" i="25" s="1"/>
  <c r="AJ24" i="25"/>
  <c r="H48" i="25"/>
  <c r="AJ48" i="25"/>
  <c r="AL48" i="25"/>
  <c r="AK48" i="25" s="1"/>
  <c r="G48" i="25"/>
  <c r="H80" i="25"/>
  <c r="AJ80" i="25"/>
  <c r="AL80" i="25"/>
  <c r="AK80" i="25" s="1"/>
  <c r="G80" i="25"/>
  <c r="H110" i="25"/>
  <c r="AL110" i="25"/>
  <c r="AK110" i="25" s="1"/>
  <c r="AJ110" i="25"/>
  <c r="G110" i="25"/>
  <c r="H126" i="25"/>
  <c r="AL126" i="25"/>
  <c r="AK126" i="25" s="1"/>
  <c r="AJ126" i="25"/>
  <c r="G126" i="25"/>
  <c r="H142" i="25"/>
  <c r="AL142" i="25"/>
  <c r="AK142" i="25" s="1"/>
  <c r="AJ142" i="25"/>
  <c r="G142" i="25"/>
  <c r="H158" i="25"/>
  <c r="AL158" i="25"/>
  <c r="AK158" i="25" s="1"/>
  <c r="AJ158" i="25"/>
  <c r="G158" i="25"/>
  <c r="AL32" i="26"/>
  <c r="AK32" i="26" s="1"/>
  <c r="AJ32" i="26"/>
  <c r="G32" i="26"/>
  <c r="H32" i="26"/>
  <c r="AL92" i="26"/>
  <c r="AK92" i="26" s="1"/>
  <c r="AJ92" i="26"/>
  <c r="G92" i="26"/>
  <c r="H92" i="26"/>
  <c r="AJ53" i="25"/>
  <c r="G53" i="25"/>
  <c r="H53" i="25"/>
  <c r="AL53" i="25"/>
  <c r="AK53" i="25" s="1"/>
  <c r="AJ117" i="25"/>
  <c r="G117" i="25"/>
  <c r="H117" i="25"/>
  <c r="AL117" i="25"/>
  <c r="AK117" i="25" s="1"/>
  <c r="AL17" i="26"/>
  <c r="AK17" i="26" s="1"/>
  <c r="AJ17" i="26"/>
  <c r="G17" i="26"/>
  <c r="H17" i="26"/>
  <c r="AJ111" i="26"/>
  <c r="G111" i="26"/>
  <c r="H111" i="26"/>
  <c r="AL111" i="26"/>
  <c r="AK111" i="26" s="1"/>
  <c r="AL23" i="27"/>
  <c r="AK23" i="27" s="1"/>
  <c r="AJ23" i="27"/>
  <c r="G23" i="27"/>
  <c r="H23" i="27"/>
  <c r="AL38" i="24"/>
  <c r="AK38" i="24" s="1"/>
  <c r="AJ38" i="24"/>
  <c r="G38" i="24"/>
  <c r="H38" i="24"/>
  <c r="AL54" i="24"/>
  <c r="AK54" i="24" s="1"/>
  <c r="AJ54" i="24"/>
  <c r="G54" i="24"/>
  <c r="H54" i="24"/>
  <c r="AL70" i="24"/>
  <c r="AK70" i="24" s="1"/>
  <c r="AJ70" i="24"/>
  <c r="G70" i="24"/>
  <c r="H70" i="24"/>
  <c r="AL86" i="24"/>
  <c r="AK86" i="24" s="1"/>
  <c r="AJ86" i="24"/>
  <c r="G86" i="24"/>
  <c r="H86" i="24"/>
  <c r="AL102" i="24"/>
  <c r="AK102" i="24" s="1"/>
  <c r="AJ102" i="24"/>
  <c r="G102" i="24"/>
  <c r="H102" i="24"/>
  <c r="AL118" i="24"/>
  <c r="AK118" i="24" s="1"/>
  <c r="AJ118" i="24"/>
  <c r="G118" i="24"/>
  <c r="H118" i="24"/>
  <c r="AL134" i="24"/>
  <c r="AK134" i="24" s="1"/>
  <c r="AJ134" i="24"/>
  <c r="G134" i="24"/>
  <c r="H134" i="24"/>
  <c r="AL150" i="24"/>
  <c r="AK150" i="24" s="1"/>
  <c r="AJ150" i="24"/>
  <c r="G150" i="24"/>
  <c r="H150" i="24"/>
  <c r="AL166" i="24"/>
  <c r="AK166" i="24" s="1"/>
  <c r="AJ166" i="24"/>
  <c r="G166" i="24"/>
  <c r="H166" i="24"/>
  <c r="AL18" i="25"/>
  <c r="AK18" i="25" s="1"/>
  <c r="AJ18" i="25"/>
  <c r="G18" i="25"/>
  <c r="H18" i="25"/>
  <c r="AL36" i="25"/>
  <c r="AK36" i="25" s="1"/>
  <c r="G36" i="25"/>
  <c r="H36" i="25"/>
  <c r="AJ36" i="25"/>
  <c r="AL68" i="25"/>
  <c r="AK68" i="25" s="1"/>
  <c r="G68" i="25"/>
  <c r="H68" i="25"/>
  <c r="AJ68" i="25"/>
  <c r="AL100" i="25"/>
  <c r="AK100" i="25" s="1"/>
  <c r="G100" i="25"/>
  <c r="H100" i="25"/>
  <c r="AJ100" i="25"/>
  <c r="AJ120" i="25"/>
  <c r="G120" i="25"/>
  <c r="H120" i="25"/>
  <c r="AL120" i="25"/>
  <c r="AK120" i="25" s="1"/>
  <c r="AJ136" i="25"/>
  <c r="G136" i="25"/>
  <c r="H136" i="25"/>
  <c r="AL136" i="25"/>
  <c r="AK136" i="25" s="1"/>
  <c r="AJ152" i="25"/>
  <c r="G152" i="25"/>
  <c r="H152" i="25"/>
  <c r="AL152" i="25"/>
  <c r="AK152" i="25" s="1"/>
  <c r="AJ168" i="25"/>
  <c r="G168" i="25"/>
  <c r="H168" i="25"/>
  <c r="AL168" i="25"/>
  <c r="AK168" i="25" s="1"/>
  <c r="AL56" i="26"/>
  <c r="AK56" i="26" s="1"/>
  <c r="AJ56" i="26"/>
  <c r="G56" i="26"/>
  <c r="H56" i="26"/>
  <c r="AL120" i="26"/>
  <c r="AK120" i="26" s="1"/>
  <c r="AJ120" i="26"/>
  <c r="G120" i="26"/>
  <c r="H120" i="26"/>
  <c r="AJ81" i="25"/>
  <c r="G81" i="25"/>
  <c r="H81" i="25"/>
  <c r="AL81" i="25"/>
  <c r="AK81" i="25" s="1"/>
  <c r="AJ145" i="25"/>
  <c r="G145" i="25"/>
  <c r="H145" i="25"/>
  <c r="AL145" i="25"/>
  <c r="AK145" i="25" s="1"/>
  <c r="AL138" i="24"/>
  <c r="AK138" i="24" s="1"/>
  <c r="AJ138" i="24"/>
  <c r="G138" i="24"/>
  <c r="H138" i="24"/>
  <c r="AL154" i="24"/>
  <c r="AK154" i="24" s="1"/>
  <c r="AJ154" i="24"/>
  <c r="G154" i="24"/>
  <c r="H154" i="24"/>
  <c r="AL170" i="24"/>
  <c r="AK170" i="24" s="1"/>
  <c r="AJ170" i="24"/>
  <c r="G170" i="24"/>
  <c r="H170" i="24"/>
  <c r="AL22" i="25"/>
  <c r="AK22" i="25" s="1"/>
  <c r="AJ22" i="25"/>
  <c r="G22" i="25"/>
  <c r="H22" i="25"/>
  <c r="AL44" i="25"/>
  <c r="AK44" i="25" s="1"/>
  <c r="G44" i="25"/>
  <c r="H44" i="25"/>
  <c r="AJ44" i="25"/>
  <c r="AL76" i="25"/>
  <c r="AK76" i="25" s="1"/>
  <c r="G76" i="25"/>
  <c r="H76" i="25"/>
  <c r="AJ76" i="25"/>
  <c r="AJ108" i="25"/>
  <c r="G108" i="25"/>
  <c r="H108" i="25"/>
  <c r="AL108" i="25"/>
  <c r="AK108" i="25" s="1"/>
  <c r="AJ124" i="25"/>
  <c r="G124" i="25"/>
  <c r="H124" i="25"/>
  <c r="AL124" i="25"/>
  <c r="AK124" i="25" s="1"/>
  <c r="AJ140" i="25"/>
  <c r="G140" i="25"/>
  <c r="H140" i="25"/>
  <c r="AL140" i="25"/>
  <c r="AK140" i="25" s="1"/>
  <c r="AJ156" i="25"/>
  <c r="G156" i="25"/>
  <c r="H156" i="25"/>
  <c r="AL156" i="25"/>
  <c r="AK156" i="25" s="1"/>
  <c r="AJ172" i="25"/>
  <c r="G172" i="25"/>
  <c r="H172" i="25"/>
  <c r="AL172" i="25"/>
  <c r="AK172" i="25" s="1"/>
  <c r="AL28" i="26"/>
  <c r="AK28" i="26" s="1"/>
  <c r="AJ28" i="26"/>
  <c r="G28" i="26"/>
  <c r="H28" i="26"/>
  <c r="AL72" i="26"/>
  <c r="AK72" i="26" s="1"/>
  <c r="AJ72" i="26"/>
  <c r="G72" i="26"/>
  <c r="H72" i="26"/>
  <c r="AL136" i="26"/>
  <c r="AK136" i="26" s="1"/>
  <c r="AJ136" i="26"/>
  <c r="G136" i="26"/>
  <c r="H136" i="26"/>
  <c r="H161" i="26"/>
  <c r="AL161" i="26"/>
  <c r="AK161" i="26" s="1"/>
  <c r="G161" i="26"/>
  <c r="AJ161" i="26"/>
  <c r="AJ33" i="25"/>
  <c r="G33" i="25"/>
  <c r="H33" i="25"/>
  <c r="AL33" i="25"/>
  <c r="AK33" i="25" s="1"/>
  <c r="AJ97" i="25"/>
  <c r="G97" i="25"/>
  <c r="H97" i="25"/>
  <c r="AL97" i="25"/>
  <c r="AK97" i="25" s="1"/>
  <c r="AL57" i="26"/>
  <c r="AK57" i="26" s="1"/>
  <c r="AJ57" i="26"/>
  <c r="G57" i="26"/>
  <c r="H57" i="26"/>
  <c r="H102" i="27"/>
  <c r="AL102" i="27"/>
  <c r="AK102" i="27" s="1"/>
  <c r="AJ102" i="27"/>
  <c r="G102" i="27"/>
  <c r="H98" i="25"/>
  <c r="AL98" i="25"/>
  <c r="AK98" i="25" s="1"/>
  <c r="G98" i="25"/>
  <c r="AJ98" i="25"/>
  <c r="AL20" i="24"/>
  <c r="AK20" i="24" s="1"/>
  <c r="AJ20" i="24"/>
  <c r="G20" i="24"/>
  <c r="H20" i="24"/>
  <c r="AL36" i="24"/>
  <c r="AK36" i="24" s="1"/>
  <c r="AJ36" i="24"/>
  <c r="G36" i="24"/>
  <c r="H36" i="24"/>
  <c r="AL52" i="24"/>
  <c r="AK52" i="24" s="1"/>
  <c r="AJ52" i="24"/>
  <c r="G52" i="24"/>
  <c r="H52" i="24"/>
  <c r="AL68" i="24"/>
  <c r="AK68" i="24" s="1"/>
  <c r="AJ68" i="24"/>
  <c r="G68" i="24"/>
  <c r="H68" i="24"/>
  <c r="AL84" i="24"/>
  <c r="AK84" i="24" s="1"/>
  <c r="AJ84" i="24"/>
  <c r="G84" i="24"/>
  <c r="H84" i="24"/>
  <c r="AL100" i="24"/>
  <c r="AK100" i="24" s="1"/>
  <c r="AJ100" i="24"/>
  <c r="G100" i="24"/>
  <c r="H100" i="24"/>
  <c r="AL116" i="24"/>
  <c r="AK116" i="24" s="1"/>
  <c r="AJ116" i="24"/>
  <c r="G116" i="24"/>
  <c r="H116" i="24"/>
  <c r="AL132" i="24"/>
  <c r="AK132" i="24" s="1"/>
  <c r="AJ132" i="24"/>
  <c r="G132" i="24"/>
  <c r="H132" i="24"/>
  <c r="AL148" i="24"/>
  <c r="AK148" i="24" s="1"/>
  <c r="AJ148" i="24"/>
  <c r="G148" i="24"/>
  <c r="H148" i="24"/>
  <c r="AL164" i="24"/>
  <c r="AK164" i="24" s="1"/>
  <c r="AJ164" i="24"/>
  <c r="G164" i="24"/>
  <c r="H164" i="24"/>
  <c r="G16" i="25"/>
  <c r="H16" i="25"/>
  <c r="AL16" i="25"/>
  <c r="AK16" i="25" s="1"/>
  <c r="AJ16" i="25"/>
  <c r="H32" i="25"/>
  <c r="AJ32" i="25"/>
  <c r="AL32" i="25"/>
  <c r="AK32" i="25" s="1"/>
  <c r="G32" i="25"/>
  <c r="H64" i="25"/>
  <c r="AJ64" i="25"/>
  <c r="AL64" i="25"/>
  <c r="AK64" i="25" s="1"/>
  <c r="G64" i="25"/>
  <c r="H96" i="25"/>
  <c r="AJ96" i="25"/>
  <c r="AL96" i="25"/>
  <c r="AK96" i="25" s="1"/>
  <c r="G96" i="25"/>
  <c r="H118" i="25"/>
  <c r="AL118" i="25"/>
  <c r="AK118" i="25" s="1"/>
  <c r="AJ118" i="25"/>
  <c r="G118" i="25"/>
  <c r="H134" i="25"/>
  <c r="AL134" i="25"/>
  <c r="AK134" i="25" s="1"/>
  <c r="AJ134" i="25"/>
  <c r="G134" i="25"/>
  <c r="H150" i="25"/>
  <c r="AL150" i="25"/>
  <c r="AK150" i="25" s="1"/>
  <c r="AJ150" i="25"/>
  <c r="G150" i="25"/>
  <c r="H166" i="25"/>
  <c r="AL166" i="25"/>
  <c r="AK166" i="25" s="1"/>
  <c r="AJ166" i="25"/>
  <c r="G166" i="25"/>
  <c r="AL48" i="26"/>
  <c r="AK48" i="26" s="1"/>
  <c r="AJ48" i="26"/>
  <c r="G48" i="26"/>
  <c r="H48" i="26"/>
  <c r="AL60" i="26"/>
  <c r="AK60" i="26" s="1"/>
  <c r="AJ60" i="26"/>
  <c r="G60" i="26"/>
  <c r="H60" i="26"/>
  <c r="AL124" i="26"/>
  <c r="AK124" i="26" s="1"/>
  <c r="AJ124" i="26"/>
  <c r="G124" i="26"/>
  <c r="H124" i="26"/>
  <c r="H137" i="26"/>
  <c r="AL137" i="26"/>
  <c r="AK137" i="26" s="1"/>
  <c r="G137" i="26"/>
  <c r="AJ137" i="26"/>
  <c r="AJ85" i="25"/>
  <c r="G85" i="25"/>
  <c r="H85" i="25"/>
  <c r="AL85" i="25"/>
  <c r="AK85" i="25" s="1"/>
  <c r="AJ149" i="25"/>
  <c r="G149" i="25"/>
  <c r="H149" i="25"/>
  <c r="AL149" i="25"/>
  <c r="AK149" i="25" s="1"/>
  <c r="AL144" i="26"/>
  <c r="AK144" i="26" s="1"/>
  <c r="AJ144" i="26"/>
  <c r="G144" i="26"/>
  <c r="H144" i="26"/>
  <c r="H54" i="27"/>
  <c r="AL54" i="27"/>
  <c r="AK54" i="27" s="1"/>
  <c r="AJ54" i="27"/>
  <c r="G54" i="27"/>
  <c r="AJ20" i="28"/>
  <c r="G20" i="28"/>
  <c r="H20" i="28"/>
  <c r="AL20" i="28"/>
  <c r="AK20" i="28" s="1"/>
  <c r="H38" i="26"/>
  <c r="AL38" i="26"/>
  <c r="AK38" i="26" s="1"/>
  <c r="AJ38" i="26"/>
  <c r="G38" i="26"/>
  <c r="H54" i="26"/>
  <c r="AL54" i="26"/>
  <c r="AK54" i="26" s="1"/>
  <c r="AJ54" i="26"/>
  <c r="G54" i="26"/>
  <c r="H70" i="26"/>
  <c r="AL70" i="26"/>
  <c r="AK70" i="26" s="1"/>
  <c r="AJ70" i="26"/>
  <c r="G70" i="26"/>
  <c r="H86" i="26"/>
  <c r="AL86" i="26"/>
  <c r="AK86" i="26" s="1"/>
  <c r="AJ86" i="26"/>
  <c r="G86" i="26"/>
  <c r="H102" i="26"/>
  <c r="AL102" i="26"/>
  <c r="AK102" i="26" s="1"/>
  <c r="AJ102" i="26"/>
  <c r="G102" i="26"/>
  <c r="H118" i="26"/>
  <c r="AL118" i="26"/>
  <c r="AK118" i="26" s="1"/>
  <c r="AJ118" i="26"/>
  <c r="G118" i="26"/>
  <c r="H134" i="26"/>
  <c r="AL134" i="26"/>
  <c r="AK134" i="26" s="1"/>
  <c r="AJ134" i="26"/>
  <c r="G134" i="26"/>
  <c r="AL157" i="26"/>
  <c r="AK157" i="26" s="1"/>
  <c r="G157" i="26"/>
  <c r="AJ157" i="26"/>
  <c r="H157" i="26"/>
  <c r="AL31" i="25"/>
  <c r="AK31" i="25" s="1"/>
  <c r="AJ31" i="25"/>
  <c r="G31" i="25"/>
  <c r="H31" i="25"/>
  <c r="AL47" i="25"/>
  <c r="AK47" i="25" s="1"/>
  <c r="AJ47" i="25"/>
  <c r="G47" i="25"/>
  <c r="H47" i="25"/>
  <c r="AL63" i="25"/>
  <c r="AK63" i="25" s="1"/>
  <c r="AJ63" i="25"/>
  <c r="G63" i="25"/>
  <c r="H63" i="25"/>
  <c r="AL79" i="25"/>
  <c r="AK79" i="25" s="1"/>
  <c r="AJ79" i="25"/>
  <c r="G79" i="25"/>
  <c r="H79" i="25"/>
  <c r="AL95" i="25"/>
  <c r="AK95" i="25" s="1"/>
  <c r="AJ95" i="25"/>
  <c r="G95" i="25"/>
  <c r="H95" i="25"/>
  <c r="AL111" i="25"/>
  <c r="AK111" i="25" s="1"/>
  <c r="AJ111" i="25"/>
  <c r="G111" i="25"/>
  <c r="H111" i="25"/>
  <c r="AL127" i="25"/>
  <c r="AK127" i="25" s="1"/>
  <c r="AJ127" i="25"/>
  <c r="G127" i="25"/>
  <c r="H127" i="25"/>
  <c r="AL143" i="25"/>
  <c r="AK143" i="25" s="1"/>
  <c r="AJ143" i="25"/>
  <c r="G143" i="25"/>
  <c r="H143" i="25"/>
  <c r="AL173" i="25"/>
  <c r="AK173" i="25" s="1"/>
  <c r="AJ173" i="25"/>
  <c r="G173" i="25"/>
  <c r="H173" i="25"/>
  <c r="AJ31" i="26"/>
  <c r="G31" i="26"/>
  <c r="H31" i="26"/>
  <c r="AL31" i="26"/>
  <c r="AK31" i="26" s="1"/>
  <c r="AJ95" i="26"/>
  <c r="G95" i="26"/>
  <c r="H95" i="26"/>
  <c r="AL95" i="26"/>
  <c r="AK95" i="26" s="1"/>
  <c r="AJ103" i="26"/>
  <c r="G103" i="26"/>
  <c r="H103" i="26"/>
  <c r="AL103" i="26"/>
  <c r="AK103" i="26" s="1"/>
  <c r="AJ170" i="26"/>
  <c r="G170" i="26"/>
  <c r="H170" i="26"/>
  <c r="AL170" i="26"/>
  <c r="AK170" i="26" s="1"/>
  <c r="H44" i="27"/>
  <c r="AL44" i="27"/>
  <c r="AK44" i="27" s="1"/>
  <c r="AJ44" i="27"/>
  <c r="G44" i="27"/>
  <c r="H108" i="27"/>
  <c r="AL108" i="27"/>
  <c r="AK108" i="27" s="1"/>
  <c r="AJ108" i="27"/>
  <c r="G108" i="27"/>
  <c r="H104" i="28"/>
  <c r="AL104" i="28"/>
  <c r="AK104" i="28" s="1"/>
  <c r="G104" i="28"/>
  <c r="AJ104" i="28"/>
  <c r="AL64" i="26"/>
  <c r="AK64" i="26" s="1"/>
  <c r="AJ64" i="26"/>
  <c r="G64" i="26"/>
  <c r="H64" i="26"/>
  <c r="AL80" i="26"/>
  <c r="AK80" i="26" s="1"/>
  <c r="AJ80" i="26"/>
  <c r="G80" i="26"/>
  <c r="H80" i="26"/>
  <c r="AL96" i="26"/>
  <c r="AK96" i="26" s="1"/>
  <c r="AJ96" i="26"/>
  <c r="G96" i="26"/>
  <c r="H96" i="26"/>
  <c r="AL112" i="26"/>
  <c r="AK112" i="26" s="1"/>
  <c r="AJ112" i="26"/>
  <c r="G112" i="26"/>
  <c r="H112" i="26"/>
  <c r="AL128" i="26"/>
  <c r="AK128" i="26" s="1"/>
  <c r="AJ128" i="26"/>
  <c r="G128" i="26"/>
  <c r="H128" i="26"/>
  <c r="H145" i="26"/>
  <c r="AL145" i="26"/>
  <c r="AK145" i="26" s="1"/>
  <c r="G145" i="26"/>
  <c r="AJ145" i="26"/>
  <c r="AJ41" i="25"/>
  <c r="G41" i="25"/>
  <c r="H41" i="25"/>
  <c r="AL41" i="25"/>
  <c r="AK41" i="25" s="1"/>
  <c r="AJ57" i="25"/>
  <c r="G57" i="25"/>
  <c r="H57" i="25"/>
  <c r="AL57" i="25"/>
  <c r="AK57" i="25" s="1"/>
  <c r="AJ73" i="25"/>
  <c r="G73" i="25"/>
  <c r="H73" i="25"/>
  <c r="AL73" i="25"/>
  <c r="AK73" i="25" s="1"/>
  <c r="AJ89" i="25"/>
  <c r="G89" i="25"/>
  <c r="H89" i="25"/>
  <c r="AL89" i="25"/>
  <c r="AK89" i="25" s="1"/>
  <c r="AJ105" i="25"/>
  <c r="G105" i="25"/>
  <c r="H105" i="25"/>
  <c r="AL105" i="25"/>
  <c r="AK105" i="25" s="1"/>
  <c r="AJ121" i="25"/>
  <c r="G121" i="25"/>
  <c r="H121" i="25"/>
  <c r="AL121" i="25"/>
  <c r="AK121" i="25" s="1"/>
  <c r="AJ137" i="25"/>
  <c r="G137" i="25"/>
  <c r="H137" i="25"/>
  <c r="AL137" i="25"/>
  <c r="AK137" i="25" s="1"/>
  <c r="AL153" i="25"/>
  <c r="AK153" i="25" s="1"/>
  <c r="AJ153" i="25"/>
  <c r="G153" i="25"/>
  <c r="H153" i="25"/>
  <c r="H167" i="25"/>
  <c r="AL167" i="25"/>
  <c r="AK167" i="25" s="1"/>
  <c r="AJ167" i="25"/>
  <c r="G167" i="25"/>
  <c r="AL25" i="26"/>
  <c r="AK25" i="26" s="1"/>
  <c r="AJ25" i="26"/>
  <c r="G25" i="26"/>
  <c r="H25" i="26"/>
  <c r="AJ79" i="26"/>
  <c r="G79" i="26"/>
  <c r="H79" i="26"/>
  <c r="AL79" i="26"/>
  <c r="AK79" i="26" s="1"/>
  <c r="AJ87" i="26"/>
  <c r="G87" i="26"/>
  <c r="H87" i="26"/>
  <c r="AL87" i="26"/>
  <c r="AK87" i="26" s="1"/>
  <c r="AL121" i="26"/>
  <c r="AK121" i="26" s="1"/>
  <c r="AJ121" i="26"/>
  <c r="G121" i="26"/>
  <c r="H121" i="26"/>
  <c r="AJ154" i="26"/>
  <c r="G154" i="26"/>
  <c r="H154" i="26"/>
  <c r="AL154" i="26"/>
  <c r="AK154" i="26" s="1"/>
  <c r="H28" i="27"/>
  <c r="AL28" i="27"/>
  <c r="AK28" i="27" s="1"/>
  <c r="AJ28" i="27"/>
  <c r="G28" i="27"/>
  <c r="H36" i="27"/>
  <c r="AL36" i="27"/>
  <c r="AK36" i="27" s="1"/>
  <c r="AJ36" i="27"/>
  <c r="G36" i="27"/>
  <c r="H70" i="27"/>
  <c r="AL70" i="27"/>
  <c r="AK70" i="27" s="1"/>
  <c r="AJ70" i="27"/>
  <c r="G70" i="27"/>
  <c r="H26" i="26"/>
  <c r="AL26" i="26"/>
  <c r="AK26" i="26" s="1"/>
  <c r="AJ26" i="26"/>
  <c r="G26" i="26"/>
  <c r="H42" i="26"/>
  <c r="AL42" i="26"/>
  <c r="AK42" i="26" s="1"/>
  <c r="AJ42" i="26"/>
  <c r="G42" i="26"/>
  <c r="H58" i="26"/>
  <c r="AL58" i="26"/>
  <c r="AK58" i="26" s="1"/>
  <c r="AJ58" i="26"/>
  <c r="G58" i="26"/>
  <c r="H74" i="26"/>
  <c r="AL74" i="26"/>
  <c r="AK74" i="26" s="1"/>
  <c r="AJ74" i="26"/>
  <c r="G74" i="26"/>
  <c r="H90" i="26"/>
  <c r="AL90" i="26"/>
  <c r="AK90" i="26" s="1"/>
  <c r="AJ90" i="26"/>
  <c r="G90" i="26"/>
  <c r="H106" i="26"/>
  <c r="AL106" i="26"/>
  <c r="AK106" i="26" s="1"/>
  <c r="AJ106" i="26"/>
  <c r="G106" i="26"/>
  <c r="H122" i="26"/>
  <c r="AL122" i="26"/>
  <c r="AK122" i="26" s="1"/>
  <c r="AJ122" i="26"/>
  <c r="G122" i="26"/>
  <c r="AL165" i="26"/>
  <c r="AK165" i="26" s="1"/>
  <c r="G165" i="26"/>
  <c r="AJ165" i="26"/>
  <c r="H165" i="26"/>
  <c r="AL35" i="25"/>
  <c r="AK35" i="25" s="1"/>
  <c r="AJ35" i="25"/>
  <c r="G35" i="25"/>
  <c r="H35" i="25"/>
  <c r="AL51" i="25"/>
  <c r="AK51" i="25" s="1"/>
  <c r="AJ51" i="25"/>
  <c r="G51" i="25"/>
  <c r="H51" i="25"/>
  <c r="AL67" i="25"/>
  <c r="AK67" i="25" s="1"/>
  <c r="AJ67" i="25"/>
  <c r="G67" i="25"/>
  <c r="H67" i="25"/>
  <c r="AL83" i="25"/>
  <c r="AK83" i="25" s="1"/>
  <c r="AJ83" i="25"/>
  <c r="G83" i="25"/>
  <c r="H83" i="25"/>
  <c r="AL99" i="25"/>
  <c r="AK99" i="25" s="1"/>
  <c r="AJ99" i="25"/>
  <c r="G99" i="25"/>
  <c r="H99" i="25"/>
  <c r="AL115" i="25"/>
  <c r="AK115" i="25" s="1"/>
  <c r="AJ115" i="25"/>
  <c r="G115" i="25"/>
  <c r="H115" i="25"/>
  <c r="AL131" i="25"/>
  <c r="AK131" i="25" s="1"/>
  <c r="AJ131" i="25"/>
  <c r="G131" i="25"/>
  <c r="H131" i="25"/>
  <c r="AL147" i="25"/>
  <c r="AK147" i="25" s="1"/>
  <c r="AJ147" i="25"/>
  <c r="G147" i="25"/>
  <c r="H147" i="25"/>
  <c r="AJ39" i="26"/>
  <c r="G39" i="26"/>
  <c r="H39" i="26"/>
  <c r="AL39" i="26"/>
  <c r="AK39" i="26" s="1"/>
  <c r="AJ63" i="26"/>
  <c r="G63" i="26"/>
  <c r="H63" i="26"/>
  <c r="AL63" i="26"/>
  <c r="AK63" i="26" s="1"/>
  <c r="AJ71" i="26"/>
  <c r="G71" i="26"/>
  <c r="H71" i="26"/>
  <c r="AL71" i="26"/>
  <c r="AK71" i="26" s="1"/>
  <c r="AL105" i="26"/>
  <c r="AK105" i="26" s="1"/>
  <c r="AJ105" i="26"/>
  <c r="G105" i="26"/>
  <c r="H105" i="26"/>
  <c r="AJ138" i="26"/>
  <c r="G138" i="26"/>
  <c r="H138" i="26"/>
  <c r="AL138" i="26"/>
  <c r="AK138" i="26" s="1"/>
  <c r="H20" i="27"/>
  <c r="AL20" i="27"/>
  <c r="AK20" i="27" s="1"/>
  <c r="AJ20" i="27"/>
  <c r="G20" i="27"/>
  <c r="H60" i="27"/>
  <c r="AL60" i="27"/>
  <c r="AK60" i="27" s="1"/>
  <c r="AJ60" i="27"/>
  <c r="G60" i="27"/>
  <c r="H29" i="27"/>
  <c r="AL29" i="27"/>
  <c r="AK29" i="27" s="1"/>
  <c r="AJ29" i="27"/>
  <c r="G29" i="27"/>
  <c r="AL126" i="27"/>
  <c r="AK126" i="27" s="1"/>
  <c r="AJ126" i="27"/>
  <c r="G126" i="27"/>
  <c r="H126" i="27"/>
  <c r="AL52" i="26"/>
  <c r="AK52" i="26" s="1"/>
  <c r="AJ52" i="26"/>
  <c r="G52" i="26"/>
  <c r="H52" i="26"/>
  <c r="AL68" i="26"/>
  <c r="AK68" i="26" s="1"/>
  <c r="AJ68" i="26"/>
  <c r="G68" i="26"/>
  <c r="H68" i="26"/>
  <c r="AL84" i="26"/>
  <c r="AK84" i="26" s="1"/>
  <c r="AJ84" i="26"/>
  <c r="G84" i="26"/>
  <c r="H84" i="26"/>
  <c r="AL100" i="26"/>
  <c r="AK100" i="26" s="1"/>
  <c r="AJ100" i="26"/>
  <c r="G100" i="26"/>
  <c r="H100" i="26"/>
  <c r="AL116" i="26"/>
  <c r="AK116" i="26" s="1"/>
  <c r="AJ116" i="26"/>
  <c r="G116" i="26"/>
  <c r="H116" i="26"/>
  <c r="AL132" i="26"/>
  <c r="AK132" i="26" s="1"/>
  <c r="AJ132" i="26"/>
  <c r="G132" i="26"/>
  <c r="H132" i="26"/>
  <c r="H153" i="26"/>
  <c r="AL153" i="26"/>
  <c r="AK153" i="26" s="1"/>
  <c r="G153" i="26"/>
  <c r="AJ153" i="26"/>
  <c r="AJ29" i="25"/>
  <c r="G29" i="25"/>
  <c r="H29" i="25"/>
  <c r="AL29" i="25"/>
  <c r="AK29" i="25" s="1"/>
  <c r="AJ45" i="25"/>
  <c r="G45" i="25"/>
  <c r="H45" i="25"/>
  <c r="AL45" i="25"/>
  <c r="AK45" i="25" s="1"/>
  <c r="AJ61" i="25"/>
  <c r="G61" i="25"/>
  <c r="H61" i="25"/>
  <c r="AL61" i="25"/>
  <c r="AK61" i="25" s="1"/>
  <c r="AJ77" i="25"/>
  <c r="G77" i="25"/>
  <c r="H77" i="25"/>
  <c r="AL77" i="25"/>
  <c r="AK77" i="25" s="1"/>
  <c r="AJ93" i="25"/>
  <c r="G93" i="25"/>
  <c r="H93" i="25"/>
  <c r="AL93" i="25"/>
  <c r="AK93" i="25" s="1"/>
  <c r="AJ109" i="25"/>
  <c r="G109" i="25"/>
  <c r="H109" i="25"/>
  <c r="AL109" i="25"/>
  <c r="AK109" i="25" s="1"/>
  <c r="AJ125" i="25"/>
  <c r="G125" i="25"/>
  <c r="H125" i="25"/>
  <c r="AL125" i="25"/>
  <c r="AK125" i="25" s="1"/>
  <c r="AJ141" i="25"/>
  <c r="G141" i="25"/>
  <c r="H141" i="25"/>
  <c r="AL141" i="25"/>
  <c r="AK141" i="25" s="1"/>
  <c r="AL157" i="25"/>
  <c r="AK157" i="25" s="1"/>
  <c r="AJ157" i="25"/>
  <c r="G157" i="25"/>
  <c r="H157" i="25"/>
  <c r="AL33" i="26"/>
  <c r="AK33" i="26" s="1"/>
  <c r="AJ33" i="26"/>
  <c r="G33" i="26"/>
  <c r="H33" i="26"/>
  <c r="AJ47" i="26"/>
  <c r="G47" i="26"/>
  <c r="H47" i="26"/>
  <c r="AL47" i="26"/>
  <c r="AK47" i="26" s="1"/>
  <c r="AJ55" i="26"/>
  <c r="G55" i="26"/>
  <c r="H55" i="26"/>
  <c r="AL55" i="26"/>
  <c r="AK55" i="26" s="1"/>
  <c r="AL89" i="26"/>
  <c r="AK89" i="26" s="1"/>
  <c r="AJ89" i="26"/>
  <c r="G89" i="26"/>
  <c r="H89" i="26"/>
  <c r="H163" i="26"/>
  <c r="AJ163" i="26"/>
  <c r="AL163" i="26"/>
  <c r="AK163" i="26" s="1"/>
  <c r="G163" i="26"/>
  <c r="H38" i="27"/>
  <c r="AL38" i="27"/>
  <c r="AK38" i="27" s="1"/>
  <c r="AJ38" i="27"/>
  <c r="G38" i="27"/>
  <c r="H86" i="27"/>
  <c r="AL86" i="27"/>
  <c r="AK86" i="27" s="1"/>
  <c r="AJ86" i="27"/>
  <c r="G86" i="27"/>
  <c r="H61" i="27"/>
  <c r="AL61" i="27"/>
  <c r="AK61" i="27" s="1"/>
  <c r="AJ61" i="27"/>
  <c r="G61" i="27"/>
  <c r="H169" i="27"/>
  <c r="AL169" i="27"/>
  <c r="AK169" i="27" s="1"/>
  <c r="AJ169" i="27"/>
  <c r="G169" i="27"/>
  <c r="G59" i="28"/>
  <c r="H59" i="28"/>
  <c r="AL59" i="28"/>
  <c r="AK59" i="28" s="1"/>
  <c r="AJ59" i="28"/>
  <c r="H30" i="26"/>
  <c r="AL30" i="26"/>
  <c r="AK30" i="26" s="1"/>
  <c r="AJ30" i="26"/>
  <c r="G30" i="26"/>
  <c r="H46" i="26"/>
  <c r="AL46" i="26"/>
  <c r="AK46" i="26" s="1"/>
  <c r="AJ46" i="26"/>
  <c r="G46" i="26"/>
  <c r="H62" i="26"/>
  <c r="AL62" i="26"/>
  <c r="AK62" i="26" s="1"/>
  <c r="AJ62" i="26"/>
  <c r="G62" i="26"/>
  <c r="H78" i="26"/>
  <c r="AL78" i="26"/>
  <c r="AK78" i="26" s="1"/>
  <c r="AJ78" i="26"/>
  <c r="G78" i="26"/>
  <c r="H94" i="26"/>
  <c r="AL94" i="26"/>
  <c r="AK94" i="26" s="1"/>
  <c r="AJ94" i="26"/>
  <c r="G94" i="26"/>
  <c r="H110" i="26"/>
  <c r="AL110" i="26"/>
  <c r="AK110" i="26" s="1"/>
  <c r="AJ110" i="26"/>
  <c r="G110" i="26"/>
  <c r="H126" i="26"/>
  <c r="AL126" i="26"/>
  <c r="AK126" i="26" s="1"/>
  <c r="AJ126" i="26"/>
  <c r="G126" i="26"/>
  <c r="AL141" i="26"/>
  <c r="AK141" i="26" s="1"/>
  <c r="G141" i="26"/>
  <c r="AJ141" i="26"/>
  <c r="H141" i="26"/>
  <c r="AL173" i="26"/>
  <c r="AK173" i="26" s="1"/>
  <c r="G173" i="26"/>
  <c r="AJ173" i="26"/>
  <c r="H173" i="26"/>
  <c r="AL39" i="25"/>
  <c r="AK39" i="25" s="1"/>
  <c r="AJ39" i="25"/>
  <c r="G39" i="25"/>
  <c r="H39" i="25"/>
  <c r="AL55" i="25"/>
  <c r="AK55" i="25" s="1"/>
  <c r="AJ55" i="25"/>
  <c r="G55" i="25"/>
  <c r="H55" i="25"/>
  <c r="AL71" i="25"/>
  <c r="AK71" i="25" s="1"/>
  <c r="AJ71" i="25"/>
  <c r="G71" i="25"/>
  <c r="H71" i="25"/>
  <c r="AL87" i="25"/>
  <c r="AK87" i="25" s="1"/>
  <c r="AJ87" i="25"/>
  <c r="G87" i="25"/>
  <c r="H87" i="25"/>
  <c r="AL103" i="25"/>
  <c r="AK103" i="25" s="1"/>
  <c r="AJ103" i="25"/>
  <c r="G103" i="25"/>
  <c r="H103" i="25"/>
  <c r="AL119" i="25"/>
  <c r="AK119" i="25" s="1"/>
  <c r="AJ119" i="25"/>
  <c r="G119" i="25"/>
  <c r="H119" i="25"/>
  <c r="AL135" i="25"/>
  <c r="AK135" i="25" s="1"/>
  <c r="AJ135" i="25"/>
  <c r="G135" i="25"/>
  <c r="H135" i="25"/>
  <c r="AL151" i="25"/>
  <c r="AK151" i="25" s="1"/>
  <c r="AJ151" i="25"/>
  <c r="G151" i="25"/>
  <c r="H151" i="25"/>
  <c r="A15" i="26"/>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K15" i="26"/>
  <c r="H15" i="26"/>
  <c r="AL15" i="26"/>
  <c r="AJ15" i="26"/>
  <c r="G15" i="26"/>
  <c r="AL73" i="26"/>
  <c r="AK73" i="26" s="1"/>
  <c r="AJ73" i="26"/>
  <c r="G73" i="26"/>
  <c r="H73" i="26"/>
  <c r="H147" i="26"/>
  <c r="AJ147" i="26"/>
  <c r="AL147" i="26"/>
  <c r="AK147" i="26" s="1"/>
  <c r="G147" i="26"/>
  <c r="H22" i="27"/>
  <c r="AL22" i="27"/>
  <c r="AK22" i="27" s="1"/>
  <c r="AJ22" i="27"/>
  <c r="G22" i="27"/>
  <c r="H76" i="27"/>
  <c r="AL76" i="27"/>
  <c r="AK76" i="27" s="1"/>
  <c r="AJ76" i="27"/>
  <c r="G76" i="27"/>
  <c r="H115" i="27"/>
  <c r="AL115" i="27"/>
  <c r="AK115" i="27" s="1"/>
  <c r="G115" i="27"/>
  <c r="AJ115" i="27"/>
  <c r="H129" i="27"/>
  <c r="AL129" i="27"/>
  <c r="AK129" i="27" s="1"/>
  <c r="AJ129" i="27"/>
  <c r="G129" i="27"/>
  <c r="G19" i="28"/>
  <c r="H19" i="28"/>
  <c r="AL19" i="28"/>
  <c r="AK19" i="28" s="1"/>
  <c r="AJ19" i="28"/>
  <c r="H18" i="26"/>
  <c r="AL18" i="26"/>
  <c r="AK18" i="26" s="1"/>
  <c r="AJ18" i="26"/>
  <c r="G18" i="26"/>
  <c r="H34" i="26"/>
  <c r="AL34" i="26"/>
  <c r="AK34" i="26" s="1"/>
  <c r="AJ34" i="26"/>
  <c r="G34" i="26"/>
  <c r="H50" i="26"/>
  <c r="AL50" i="26"/>
  <c r="AK50" i="26" s="1"/>
  <c r="AJ50" i="26"/>
  <c r="G50" i="26"/>
  <c r="H66" i="26"/>
  <c r="AL66" i="26"/>
  <c r="AK66" i="26" s="1"/>
  <c r="AJ66" i="26"/>
  <c r="G66" i="26"/>
  <c r="H82" i="26"/>
  <c r="AL82" i="26"/>
  <c r="AK82" i="26" s="1"/>
  <c r="AJ82" i="26"/>
  <c r="G82" i="26"/>
  <c r="H98" i="26"/>
  <c r="AL98" i="26"/>
  <c r="AK98" i="26" s="1"/>
  <c r="AJ98" i="26"/>
  <c r="G98" i="26"/>
  <c r="H114" i="26"/>
  <c r="AL114" i="26"/>
  <c r="AK114" i="26" s="1"/>
  <c r="AJ114" i="26"/>
  <c r="G114" i="26"/>
  <c r="H130" i="26"/>
  <c r="AL130" i="26"/>
  <c r="AK130" i="26" s="1"/>
  <c r="AJ130" i="26"/>
  <c r="G130" i="26"/>
  <c r="AL149" i="26"/>
  <c r="AK149" i="26" s="1"/>
  <c r="G149" i="26"/>
  <c r="AJ149" i="26"/>
  <c r="H149" i="26"/>
  <c r="AL27" i="25"/>
  <c r="AK27" i="25" s="1"/>
  <c r="AJ27" i="25"/>
  <c r="G27" i="25"/>
  <c r="H27" i="25"/>
  <c r="AL43" i="25"/>
  <c r="AK43" i="25" s="1"/>
  <c r="AJ43" i="25"/>
  <c r="G43" i="25"/>
  <c r="H43" i="25"/>
  <c r="AL59" i="25"/>
  <c r="AK59" i="25" s="1"/>
  <c r="AJ59" i="25"/>
  <c r="G59" i="25"/>
  <c r="H59" i="25"/>
  <c r="AL75" i="25"/>
  <c r="AK75" i="25" s="1"/>
  <c r="AJ75" i="25"/>
  <c r="G75" i="25"/>
  <c r="H75" i="25"/>
  <c r="AL91" i="25"/>
  <c r="AK91" i="25" s="1"/>
  <c r="AJ91" i="25"/>
  <c r="G91" i="25"/>
  <c r="H91" i="25"/>
  <c r="AL107" i="25"/>
  <c r="AK107" i="25" s="1"/>
  <c r="AJ107" i="25"/>
  <c r="G107" i="25"/>
  <c r="H107" i="25"/>
  <c r="AL123" i="25"/>
  <c r="AK123" i="25" s="1"/>
  <c r="AJ123" i="25"/>
  <c r="G123" i="25"/>
  <c r="H123" i="25"/>
  <c r="AL139" i="25"/>
  <c r="AK139" i="25" s="1"/>
  <c r="AJ139" i="25"/>
  <c r="G139" i="25"/>
  <c r="H139" i="25"/>
  <c r="H155" i="25"/>
  <c r="AL155" i="25"/>
  <c r="AK155" i="25" s="1"/>
  <c r="AJ155" i="25"/>
  <c r="G155" i="25"/>
  <c r="AL165" i="25"/>
  <c r="AK165" i="25" s="1"/>
  <c r="AJ165" i="25"/>
  <c r="G165" i="25"/>
  <c r="H165" i="25"/>
  <c r="AJ23" i="26"/>
  <c r="G23" i="26"/>
  <c r="H23" i="26"/>
  <c r="AL23" i="26"/>
  <c r="AK23" i="26" s="1"/>
  <c r="AJ127" i="26"/>
  <c r="G127" i="26"/>
  <c r="H127" i="26"/>
  <c r="AL127" i="26"/>
  <c r="AK127" i="26" s="1"/>
  <c r="AJ135" i="26"/>
  <c r="G135" i="26"/>
  <c r="H135" i="26"/>
  <c r="AL135" i="26"/>
  <c r="AK135" i="26" s="1"/>
  <c r="AJ151" i="26"/>
  <c r="AL151" i="26"/>
  <c r="AK151" i="26" s="1"/>
  <c r="G151" i="26"/>
  <c r="H151" i="26"/>
  <c r="AL160" i="26"/>
  <c r="AK160" i="26" s="1"/>
  <c r="AJ160" i="26"/>
  <c r="G160" i="26"/>
  <c r="H160" i="26"/>
  <c r="AL168" i="26"/>
  <c r="AK168" i="26" s="1"/>
  <c r="AJ168" i="26"/>
  <c r="G168" i="26"/>
  <c r="H168" i="26"/>
  <c r="H92" i="27"/>
  <c r="AL92" i="27"/>
  <c r="AK92" i="27" s="1"/>
  <c r="AJ92" i="27"/>
  <c r="G92" i="27"/>
  <c r="H85" i="27"/>
  <c r="AL85" i="27"/>
  <c r="AK85" i="27" s="1"/>
  <c r="AJ85" i="27"/>
  <c r="G85" i="27"/>
  <c r="G83" i="28"/>
  <c r="H83" i="28"/>
  <c r="AL83" i="28"/>
  <c r="AK83" i="28" s="1"/>
  <c r="AJ83" i="28"/>
  <c r="AL35" i="29"/>
  <c r="AK35" i="29" s="1"/>
  <c r="AJ35" i="29"/>
  <c r="G35" i="29"/>
  <c r="H35" i="29"/>
  <c r="AL161" i="25"/>
  <c r="AK161" i="25" s="1"/>
  <c r="AJ161" i="25"/>
  <c r="G161" i="25"/>
  <c r="H161" i="25"/>
  <c r="AJ19" i="26"/>
  <c r="G19" i="26"/>
  <c r="H19" i="26"/>
  <c r="AL19" i="26"/>
  <c r="AK19" i="26" s="1"/>
  <c r="AJ35" i="26"/>
  <c r="G35" i="26"/>
  <c r="H35" i="26"/>
  <c r="AL35" i="26"/>
  <c r="AK35" i="26" s="1"/>
  <c r="AJ51" i="26"/>
  <c r="G51" i="26"/>
  <c r="H51" i="26"/>
  <c r="AL51" i="26"/>
  <c r="AK51" i="26" s="1"/>
  <c r="AJ67" i="26"/>
  <c r="G67" i="26"/>
  <c r="H67" i="26"/>
  <c r="AL67" i="26"/>
  <c r="AK67" i="26" s="1"/>
  <c r="AJ83" i="26"/>
  <c r="G83" i="26"/>
  <c r="H83" i="26"/>
  <c r="AL83" i="26"/>
  <c r="AK83" i="26" s="1"/>
  <c r="AJ99" i="26"/>
  <c r="G99" i="26"/>
  <c r="H99" i="26"/>
  <c r="AL99" i="26"/>
  <c r="AK99" i="26" s="1"/>
  <c r="AJ115" i="26"/>
  <c r="G115" i="26"/>
  <c r="H115" i="26"/>
  <c r="AL115" i="26"/>
  <c r="AK115" i="26" s="1"/>
  <c r="AJ131" i="26"/>
  <c r="G131" i="26"/>
  <c r="H131" i="26"/>
  <c r="AL131" i="26"/>
  <c r="AK131" i="26" s="1"/>
  <c r="H139" i="26"/>
  <c r="AJ139" i="26"/>
  <c r="AL139" i="26"/>
  <c r="AK139" i="26" s="1"/>
  <c r="G139" i="26"/>
  <c r="H171" i="26"/>
  <c r="AJ171" i="26"/>
  <c r="AL171" i="26"/>
  <c r="AK171" i="26" s="1"/>
  <c r="G171" i="26"/>
  <c r="AL148" i="26"/>
  <c r="AK148" i="26" s="1"/>
  <c r="AJ148" i="26"/>
  <c r="G148" i="26"/>
  <c r="H148" i="26"/>
  <c r="AL164" i="26"/>
  <c r="AK164" i="26" s="1"/>
  <c r="AJ164" i="26"/>
  <c r="G164" i="26"/>
  <c r="H164" i="26"/>
  <c r="H16" i="27"/>
  <c r="AL16" i="27"/>
  <c r="AK16" i="27" s="1"/>
  <c r="AJ16" i="27"/>
  <c r="G16" i="27"/>
  <c r="H32" i="27"/>
  <c r="AL32" i="27"/>
  <c r="AK32" i="27" s="1"/>
  <c r="AJ32" i="27"/>
  <c r="G32" i="27"/>
  <c r="H48" i="27"/>
  <c r="AL48" i="27"/>
  <c r="AK48" i="27" s="1"/>
  <c r="AJ48" i="27"/>
  <c r="G48" i="27"/>
  <c r="H64" i="27"/>
  <c r="AL64" i="27"/>
  <c r="AK64" i="27" s="1"/>
  <c r="AJ64" i="27"/>
  <c r="G64" i="27"/>
  <c r="H80" i="27"/>
  <c r="AL80" i="27"/>
  <c r="AK80" i="27" s="1"/>
  <c r="AJ80" i="27"/>
  <c r="G80" i="27"/>
  <c r="H96" i="27"/>
  <c r="AL96" i="27"/>
  <c r="AK96" i="27" s="1"/>
  <c r="AJ96" i="27"/>
  <c r="G96" i="27"/>
  <c r="H112" i="27"/>
  <c r="AL112" i="27"/>
  <c r="AK112" i="27" s="1"/>
  <c r="AJ112" i="27"/>
  <c r="G112" i="27"/>
  <c r="H123" i="27"/>
  <c r="AL123" i="27"/>
  <c r="AK123" i="27" s="1"/>
  <c r="G123" i="27"/>
  <c r="AJ123" i="27"/>
  <c r="H17" i="27"/>
  <c r="AL17" i="27"/>
  <c r="AK17" i="27" s="1"/>
  <c r="AJ17" i="27"/>
  <c r="G17" i="27"/>
  <c r="H33" i="27"/>
  <c r="AL33" i="27"/>
  <c r="AK33" i="27" s="1"/>
  <c r="AJ33" i="27"/>
  <c r="G33" i="27"/>
  <c r="H37" i="27"/>
  <c r="AL37" i="27"/>
  <c r="AK37" i="27" s="1"/>
  <c r="AJ37" i="27"/>
  <c r="G37" i="27"/>
  <c r="H101" i="27"/>
  <c r="AL101" i="27"/>
  <c r="AK101" i="27" s="1"/>
  <c r="AJ101" i="27"/>
  <c r="G101" i="27"/>
  <c r="H145" i="27"/>
  <c r="AL145" i="27"/>
  <c r="AK145" i="27" s="1"/>
  <c r="AJ145" i="27"/>
  <c r="G145" i="27"/>
  <c r="G35" i="28"/>
  <c r="H35" i="28"/>
  <c r="AL35" i="28"/>
  <c r="AK35" i="28" s="1"/>
  <c r="AJ35" i="28"/>
  <c r="H171" i="25"/>
  <c r="AL171" i="25"/>
  <c r="AK171" i="25" s="1"/>
  <c r="AJ171" i="25"/>
  <c r="G171" i="25"/>
  <c r="AL29" i="26"/>
  <c r="AK29" i="26" s="1"/>
  <c r="AJ29" i="26"/>
  <c r="G29" i="26"/>
  <c r="H29" i="26"/>
  <c r="AL45" i="26"/>
  <c r="AK45" i="26" s="1"/>
  <c r="AJ45" i="26"/>
  <c r="G45" i="26"/>
  <c r="H45" i="26"/>
  <c r="AL61" i="26"/>
  <c r="AK61" i="26" s="1"/>
  <c r="AJ61" i="26"/>
  <c r="G61" i="26"/>
  <c r="H61" i="26"/>
  <c r="AL77" i="26"/>
  <c r="AK77" i="26" s="1"/>
  <c r="AJ77" i="26"/>
  <c r="G77" i="26"/>
  <c r="H77" i="26"/>
  <c r="AL93" i="26"/>
  <c r="AK93" i="26" s="1"/>
  <c r="AJ93" i="26"/>
  <c r="G93" i="26"/>
  <c r="H93" i="26"/>
  <c r="AL109" i="26"/>
  <c r="AK109" i="26" s="1"/>
  <c r="AJ109" i="26"/>
  <c r="G109" i="26"/>
  <c r="H109" i="26"/>
  <c r="AL125" i="26"/>
  <c r="AK125" i="26" s="1"/>
  <c r="AJ125" i="26"/>
  <c r="G125" i="26"/>
  <c r="H125" i="26"/>
  <c r="AJ159" i="26"/>
  <c r="AL159" i="26"/>
  <c r="AK159" i="26" s="1"/>
  <c r="G159" i="26"/>
  <c r="H159" i="26"/>
  <c r="AJ142" i="26"/>
  <c r="G142" i="26"/>
  <c r="H142" i="26"/>
  <c r="AL142" i="26"/>
  <c r="AK142" i="26" s="1"/>
  <c r="AJ158" i="26"/>
  <c r="G158" i="26"/>
  <c r="H158" i="26"/>
  <c r="AL158" i="26"/>
  <c r="AK158" i="26" s="1"/>
  <c r="H26" i="27"/>
  <c r="AL26" i="27"/>
  <c r="AK26" i="27" s="1"/>
  <c r="AJ26" i="27"/>
  <c r="G26" i="27"/>
  <c r="H42" i="27"/>
  <c r="AL42" i="27"/>
  <c r="AK42" i="27" s="1"/>
  <c r="AJ42" i="27"/>
  <c r="G42" i="27"/>
  <c r="H58" i="27"/>
  <c r="AL58" i="27"/>
  <c r="AK58" i="27" s="1"/>
  <c r="AJ58" i="27"/>
  <c r="G58" i="27"/>
  <c r="H74" i="27"/>
  <c r="AL74" i="27"/>
  <c r="AK74" i="27" s="1"/>
  <c r="AJ74" i="27"/>
  <c r="G74" i="27"/>
  <c r="H90" i="27"/>
  <c r="AL90" i="27"/>
  <c r="AK90" i="27" s="1"/>
  <c r="AJ90" i="27"/>
  <c r="G90" i="27"/>
  <c r="H106" i="27"/>
  <c r="AL106" i="27"/>
  <c r="AK106" i="27" s="1"/>
  <c r="AJ106" i="27"/>
  <c r="G106" i="27"/>
  <c r="AL27" i="27"/>
  <c r="AK27" i="27" s="1"/>
  <c r="AJ27" i="27"/>
  <c r="G27" i="27"/>
  <c r="H27" i="27"/>
  <c r="H77" i="27"/>
  <c r="AL77" i="27"/>
  <c r="AK77" i="27" s="1"/>
  <c r="AJ77" i="27"/>
  <c r="G77" i="27"/>
  <c r="H117" i="27"/>
  <c r="AJ117" i="27"/>
  <c r="AL117" i="27"/>
  <c r="AK117" i="27" s="1"/>
  <c r="G117" i="27"/>
  <c r="G75" i="28"/>
  <c r="H75" i="28"/>
  <c r="AL75" i="28"/>
  <c r="AK75" i="28" s="1"/>
  <c r="AJ75" i="28"/>
  <c r="H88" i="28"/>
  <c r="AL88" i="28"/>
  <c r="AK88" i="28" s="1"/>
  <c r="G88" i="28"/>
  <c r="AJ88" i="28"/>
  <c r="AL118" i="27"/>
  <c r="AK118" i="27" s="1"/>
  <c r="AJ118" i="27"/>
  <c r="G118" i="27"/>
  <c r="H118" i="27"/>
  <c r="AJ84" i="28"/>
  <c r="G84" i="28"/>
  <c r="H84" i="28"/>
  <c r="AL84" i="28"/>
  <c r="AK84" i="28" s="1"/>
  <c r="AL152" i="28"/>
  <c r="AK152" i="28" s="1"/>
  <c r="AJ152" i="28"/>
  <c r="G152" i="28"/>
  <c r="H152" i="28"/>
  <c r="H52" i="27"/>
  <c r="AL52" i="27"/>
  <c r="AK52" i="27" s="1"/>
  <c r="AJ52" i="27"/>
  <c r="G52" i="27"/>
  <c r="H68" i="27"/>
  <c r="AL68" i="27"/>
  <c r="AK68" i="27" s="1"/>
  <c r="AJ68" i="27"/>
  <c r="G68" i="27"/>
  <c r="H84" i="27"/>
  <c r="AL84" i="27"/>
  <c r="AK84" i="27" s="1"/>
  <c r="AJ84" i="27"/>
  <c r="G84" i="27"/>
  <c r="H100" i="27"/>
  <c r="AL100" i="27"/>
  <c r="AK100" i="27" s="1"/>
  <c r="AJ100" i="27"/>
  <c r="G100" i="27"/>
  <c r="H21" i="27"/>
  <c r="AL21" i="27"/>
  <c r="AK21" i="27" s="1"/>
  <c r="AJ21" i="27"/>
  <c r="G21" i="27"/>
  <c r="H53" i="27"/>
  <c r="AL53" i="27"/>
  <c r="AK53" i="27" s="1"/>
  <c r="AJ53" i="27"/>
  <c r="G53" i="27"/>
  <c r="H161" i="27"/>
  <c r="AL161" i="27"/>
  <c r="AK161" i="27" s="1"/>
  <c r="AJ161" i="27"/>
  <c r="G161" i="27"/>
  <c r="G51" i="28"/>
  <c r="H51" i="28"/>
  <c r="AL51" i="28"/>
  <c r="AK51" i="28" s="1"/>
  <c r="AJ51" i="28"/>
  <c r="AL150" i="27"/>
  <c r="AK150" i="27" s="1"/>
  <c r="AJ150" i="27"/>
  <c r="G150" i="27"/>
  <c r="H150" i="27"/>
  <c r="H94" i="28"/>
  <c r="AJ94" i="28"/>
  <c r="AL94" i="28"/>
  <c r="AK94" i="28" s="1"/>
  <c r="G94" i="28"/>
  <c r="AJ153" i="28"/>
  <c r="AL153" i="28"/>
  <c r="AK153" i="28" s="1"/>
  <c r="G153" i="28"/>
  <c r="H153" i="28"/>
  <c r="AL49" i="26"/>
  <c r="AK49" i="26" s="1"/>
  <c r="AJ49" i="26"/>
  <c r="G49" i="26"/>
  <c r="H49" i="26"/>
  <c r="AL65" i="26"/>
  <c r="AK65" i="26" s="1"/>
  <c r="AJ65" i="26"/>
  <c r="G65" i="26"/>
  <c r="H65" i="26"/>
  <c r="AL81" i="26"/>
  <c r="AK81" i="26" s="1"/>
  <c r="AJ81" i="26"/>
  <c r="G81" i="26"/>
  <c r="H81" i="26"/>
  <c r="AL97" i="26"/>
  <c r="AK97" i="26" s="1"/>
  <c r="AJ97" i="26"/>
  <c r="G97" i="26"/>
  <c r="H97" i="26"/>
  <c r="AL113" i="26"/>
  <c r="AK113" i="26" s="1"/>
  <c r="AJ113" i="26"/>
  <c r="G113" i="26"/>
  <c r="H113" i="26"/>
  <c r="AL129" i="26"/>
  <c r="AK129" i="26" s="1"/>
  <c r="AJ129" i="26"/>
  <c r="G129" i="26"/>
  <c r="H129" i="26"/>
  <c r="AJ167" i="26"/>
  <c r="AL167" i="26"/>
  <c r="AK167" i="26" s="1"/>
  <c r="G167" i="26"/>
  <c r="H167" i="26"/>
  <c r="AJ146" i="26"/>
  <c r="G146" i="26"/>
  <c r="H146" i="26"/>
  <c r="AL146" i="26"/>
  <c r="AK146" i="26" s="1"/>
  <c r="AJ162" i="26"/>
  <c r="G162" i="26"/>
  <c r="H162" i="26"/>
  <c r="AL162" i="26"/>
  <c r="AK162" i="26" s="1"/>
  <c r="AL14" i="27"/>
  <c r="AJ14" i="27"/>
  <c r="G14" i="27"/>
  <c r="A14" i="27"/>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H14" i="27"/>
  <c r="H30" i="27"/>
  <c r="AL30" i="27"/>
  <c r="AK30" i="27" s="1"/>
  <c r="AJ30" i="27"/>
  <c r="G30" i="27"/>
  <c r="H46" i="27"/>
  <c r="AL46" i="27"/>
  <c r="AK46" i="27" s="1"/>
  <c r="AJ46" i="27"/>
  <c r="G46" i="27"/>
  <c r="H62" i="27"/>
  <c r="AL62" i="27"/>
  <c r="AK62" i="27" s="1"/>
  <c r="AJ62" i="27"/>
  <c r="G62" i="27"/>
  <c r="H78" i="27"/>
  <c r="AL78" i="27"/>
  <c r="AK78" i="27" s="1"/>
  <c r="AJ78" i="27"/>
  <c r="G78" i="27"/>
  <c r="H94" i="27"/>
  <c r="AL94" i="27"/>
  <c r="AK94" i="27" s="1"/>
  <c r="AJ94" i="27"/>
  <c r="G94" i="27"/>
  <c r="H110" i="27"/>
  <c r="AL110" i="27"/>
  <c r="AK110" i="27" s="1"/>
  <c r="AJ110" i="27"/>
  <c r="G110" i="27"/>
  <c r="H119" i="27"/>
  <c r="AL119" i="27"/>
  <c r="AK119" i="27" s="1"/>
  <c r="G119" i="27"/>
  <c r="AJ119" i="27"/>
  <c r="AL15" i="27"/>
  <c r="AK15" i="27" s="1"/>
  <c r="AJ15" i="27"/>
  <c r="G15" i="27"/>
  <c r="H15" i="27"/>
  <c r="AL31" i="27"/>
  <c r="AK31" i="27" s="1"/>
  <c r="AJ31" i="27"/>
  <c r="G31" i="27"/>
  <c r="H31" i="27"/>
  <c r="H93" i="27"/>
  <c r="AL93" i="27"/>
  <c r="AK93" i="27" s="1"/>
  <c r="AJ93" i="27"/>
  <c r="G93" i="27"/>
  <c r="H137" i="27"/>
  <c r="AL137" i="27"/>
  <c r="AK137" i="27" s="1"/>
  <c r="AJ137" i="27"/>
  <c r="G137" i="27"/>
  <c r="G27" i="28"/>
  <c r="H27" i="28"/>
  <c r="AL27" i="28"/>
  <c r="AK27" i="28" s="1"/>
  <c r="AJ27" i="28"/>
  <c r="AL134" i="27"/>
  <c r="AK134" i="27" s="1"/>
  <c r="AJ134" i="27"/>
  <c r="G134" i="27"/>
  <c r="H134" i="27"/>
  <c r="H16" i="29"/>
  <c r="AL16" i="29"/>
  <c r="AK16" i="29" s="1"/>
  <c r="AJ16" i="29"/>
  <c r="G16" i="29"/>
  <c r="AL169" i="25"/>
  <c r="AK169" i="25" s="1"/>
  <c r="AJ169" i="25"/>
  <c r="G169" i="25"/>
  <c r="H169" i="25"/>
  <c r="AJ27" i="26"/>
  <c r="G27" i="26"/>
  <c r="H27" i="26"/>
  <c r="AL27" i="26"/>
  <c r="AK27" i="26" s="1"/>
  <c r="AJ43" i="26"/>
  <c r="G43" i="26"/>
  <c r="H43" i="26"/>
  <c r="AL43" i="26"/>
  <c r="AK43" i="26" s="1"/>
  <c r="AJ59" i="26"/>
  <c r="G59" i="26"/>
  <c r="H59" i="26"/>
  <c r="AL59" i="26"/>
  <c r="AK59" i="26" s="1"/>
  <c r="AJ75" i="26"/>
  <c r="G75" i="26"/>
  <c r="H75" i="26"/>
  <c r="AL75" i="26"/>
  <c r="AK75" i="26" s="1"/>
  <c r="AJ91" i="26"/>
  <c r="G91" i="26"/>
  <c r="H91" i="26"/>
  <c r="AL91" i="26"/>
  <c r="AK91" i="26" s="1"/>
  <c r="AJ107" i="26"/>
  <c r="G107" i="26"/>
  <c r="H107" i="26"/>
  <c r="AL107" i="26"/>
  <c r="AK107" i="26" s="1"/>
  <c r="AJ123" i="26"/>
  <c r="G123" i="26"/>
  <c r="H123" i="26"/>
  <c r="AL123" i="26"/>
  <c r="AK123" i="26" s="1"/>
  <c r="H155" i="26"/>
  <c r="AJ155" i="26"/>
  <c r="AL155" i="26"/>
  <c r="AK155" i="26" s="1"/>
  <c r="G155" i="26"/>
  <c r="AL140" i="26"/>
  <c r="AK140" i="26" s="1"/>
  <c r="AJ140" i="26"/>
  <c r="G140" i="26"/>
  <c r="H140" i="26"/>
  <c r="AL156" i="26"/>
  <c r="AK156" i="26" s="1"/>
  <c r="AJ156" i="26"/>
  <c r="G156" i="26"/>
  <c r="H156" i="26"/>
  <c r="AL172" i="26"/>
  <c r="AK172" i="26" s="1"/>
  <c r="AJ172" i="26"/>
  <c r="G172" i="26"/>
  <c r="H172" i="26"/>
  <c r="H24" i="27"/>
  <c r="AL24" i="27"/>
  <c r="AK24" i="27" s="1"/>
  <c r="AJ24" i="27"/>
  <c r="G24" i="27"/>
  <c r="H40" i="27"/>
  <c r="AL40" i="27"/>
  <c r="AK40" i="27" s="1"/>
  <c r="AJ40" i="27"/>
  <c r="G40" i="27"/>
  <c r="H56" i="27"/>
  <c r="AL56" i="27"/>
  <c r="AK56" i="27" s="1"/>
  <c r="AJ56" i="27"/>
  <c r="G56" i="27"/>
  <c r="H72" i="27"/>
  <c r="AL72" i="27"/>
  <c r="AK72" i="27" s="1"/>
  <c r="AJ72" i="27"/>
  <c r="G72" i="27"/>
  <c r="H88" i="27"/>
  <c r="AL88" i="27"/>
  <c r="AK88" i="27" s="1"/>
  <c r="AJ88" i="27"/>
  <c r="G88" i="27"/>
  <c r="H104" i="27"/>
  <c r="AL104" i="27"/>
  <c r="AK104" i="27" s="1"/>
  <c r="AJ104" i="27"/>
  <c r="G104" i="27"/>
  <c r="H25" i="27"/>
  <c r="AL25" i="27"/>
  <c r="AK25" i="27" s="1"/>
  <c r="AJ25" i="27"/>
  <c r="G25" i="27"/>
  <c r="H69" i="27"/>
  <c r="AL69" i="27"/>
  <c r="AK69" i="27" s="1"/>
  <c r="AJ69" i="27"/>
  <c r="G69" i="27"/>
  <c r="G67" i="28"/>
  <c r="H67" i="28"/>
  <c r="AL67" i="28"/>
  <c r="AK67" i="28" s="1"/>
  <c r="AJ67" i="28"/>
  <c r="AJ52" i="28"/>
  <c r="G52" i="28"/>
  <c r="H52" i="28"/>
  <c r="AL52" i="28"/>
  <c r="AK52" i="28" s="1"/>
  <c r="H163" i="25"/>
  <c r="AL163" i="25"/>
  <c r="AK163" i="25" s="1"/>
  <c r="AJ163" i="25"/>
  <c r="G163" i="25"/>
  <c r="AL21" i="26"/>
  <c r="AK21" i="26" s="1"/>
  <c r="AJ21" i="26"/>
  <c r="G21" i="26"/>
  <c r="H21" i="26"/>
  <c r="AL37" i="26"/>
  <c r="AK37" i="26" s="1"/>
  <c r="AJ37" i="26"/>
  <c r="G37" i="26"/>
  <c r="H37" i="26"/>
  <c r="AL53" i="26"/>
  <c r="AK53" i="26" s="1"/>
  <c r="AJ53" i="26"/>
  <c r="G53" i="26"/>
  <c r="H53" i="26"/>
  <c r="AL69" i="26"/>
  <c r="AK69" i="26" s="1"/>
  <c r="AJ69" i="26"/>
  <c r="G69" i="26"/>
  <c r="H69" i="26"/>
  <c r="AL85" i="26"/>
  <c r="AK85" i="26" s="1"/>
  <c r="AJ85" i="26"/>
  <c r="G85" i="26"/>
  <c r="H85" i="26"/>
  <c r="AL101" i="26"/>
  <c r="AK101" i="26" s="1"/>
  <c r="AJ101" i="26"/>
  <c r="G101" i="26"/>
  <c r="H101" i="26"/>
  <c r="AL117" i="26"/>
  <c r="AK117" i="26" s="1"/>
  <c r="AJ117" i="26"/>
  <c r="G117" i="26"/>
  <c r="H117" i="26"/>
  <c r="AL133" i="26"/>
  <c r="AK133" i="26" s="1"/>
  <c r="AJ133" i="26"/>
  <c r="G133" i="26"/>
  <c r="H133" i="26"/>
  <c r="AJ143" i="26"/>
  <c r="AL143" i="26"/>
  <c r="AK143" i="26" s="1"/>
  <c r="G143" i="26"/>
  <c r="H143" i="26"/>
  <c r="AJ150" i="26"/>
  <c r="G150" i="26"/>
  <c r="H150" i="26"/>
  <c r="AL150" i="26"/>
  <c r="AK150" i="26" s="1"/>
  <c r="AJ166" i="26"/>
  <c r="G166" i="26"/>
  <c r="H166" i="26"/>
  <c r="AL166" i="26"/>
  <c r="AK166" i="26" s="1"/>
  <c r="H18" i="27"/>
  <c r="AL18" i="27"/>
  <c r="AK18" i="27" s="1"/>
  <c r="AJ18" i="27"/>
  <c r="G18" i="27"/>
  <c r="H34" i="27"/>
  <c r="AL34" i="27"/>
  <c r="AK34" i="27" s="1"/>
  <c r="AJ34" i="27"/>
  <c r="G34" i="27"/>
  <c r="H50" i="27"/>
  <c r="AL50" i="27"/>
  <c r="AK50" i="27" s="1"/>
  <c r="AJ50" i="27"/>
  <c r="G50" i="27"/>
  <c r="H66" i="27"/>
  <c r="AL66" i="27"/>
  <c r="AK66" i="27" s="1"/>
  <c r="AJ66" i="27"/>
  <c r="G66" i="27"/>
  <c r="H82" i="27"/>
  <c r="AL82" i="27"/>
  <c r="AK82" i="27" s="1"/>
  <c r="AJ82" i="27"/>
  <c r="G82" i="27"/>
  <c r="H98" i="27"/>
  <c r="AL98" i="27"/>
  <c r="AK98" i="27" s="1"/>
  <c r="AJ98" i="27"/>
  <c r="G98" i="27"/>
  <c r="AL114" i="27"/>
  <c r="AK114" i="27" s="1"/>
  <c r="AJ114" i="27"/>
  <c r="G114" i="27"/>
  <c r="H114" i="27"/>
  <c r="AL19" i="27"/>
  <c r="AK19" i="27" s="1"/>
  <c r="AJ19" i="27"/>
  <c r="G19" i="27"/>
  <c r="H19" i="27"/>
  <c r="AL35" i="27"/>
  <c r="AK35" i="27" s="1"/>
  <c r="AJ35" i="27"/>
  <c r="G35" i="27"/>
  <c r="H35" i="27"/>
  <c r="H45" i="27"/>
  <c r="AL45" i="27"/>
  <c r="AK45" i="27" s="1"/>
  <c r="AJ45" i="27"/>
  <c r="G45" i="27"/>
  <c r="H109" i="27"/>
  <c r="AL109" i="27"/>
  <c r="AK109" i="27" s="1"/>
  <c r="AJ109" i="27"/>
  <c r="G109" i="27"/>
  <c r="H153" i="27"/>
  <c r="AL153" i="27"/>
  <c r="AK153" i="27" s="1"/>
  <c r="AJ153" i="27"/>
  <c r="G153" i="27"/>
  <c r="G43" i="28"/>
  <c r="H43" i="28"/>
  <c r="AL43" i="28"/>
  <c r="AK43" i="28" s="1"/>
  <c r="AJ43" i="28"/>
  <c r="H168" i="27"/>
  <c r="AL168" i="27"/>
  <c r="AK168" i="27" s="1"/>
  <c r="AJ168" i="27"/>
  <c r="G168" i="27"/>
  <c r="AJ101" i="28"/>
  <c r="G101" i="28"/>
  <c r="H101" i="28"/>
  <c r="AL101" i="28"/>
  <c r="AK101" i="28" s="1"/>
  <c r="AL39" i="27"/>
  <c r="AK39" i="27" s="1"/>
  <c r="AJ39" i="27"/>
  <c r="G39" i="27"/>
  <c r="H39" i="27"/>
  <c r="AL55" i="27"/>
  <c r="AK55" i="27" s="1"/>
  <c r="AJ55" i="27"/>
  <c r="G55" i="27"/>
  <c r="H55" i="27"/>
  <c r="AL71" i="27"/>
  <c r="AK71" i="27" s="1"/>
  <c r="AJ71" i="27"/>
  <c r="G71" i="27"/>
  <c r="H71" i="27"/>
  <c r="AL87" i="27"/>
  <c r="AK87" i="27" s="1"/>
  <c r="AJ87" i="27"/>
  <c r="G87" i="27"/>
  <c r="H87" i="27"/>
  <c r="AL103" i="27"/>
  <c r="AK103" i="27" s="1"/>
  <c r="AJ103" i="27"/>
  <c r="G103" i="27"/>
  <c r="H103" i="27"/>
  <c r="G131" i="27"/>
  <c r="H131" i="27"/>
  <c r="AL131" i="27"/>
  <c r="AK131" i="27" s="1"/>
  <c r="AJ131" i="27"/>
  <c r="G147" i="27"/>
  <c r="H147" i="27"/>
  <c r="AL147" i="27"/>
  <c r="AK147" i="27" s="1"/>
  <c r="AJ147" i="27"/>
  <c r="G163" i="27"/>
  <c r="H163" i="27"/>
  <c r="AL163" i="27"/>
  <c r="AK163" i="27" s="1"/>
  <c r="AJ163" i="27"/>
  <c r="H21" i="28"/>
  <c r="AL21" i="28"/>
  <c r="AK21" i="28" s="1"/>
  <c r="AJ21" i="28"/>
  <c r="G21" i="28"/>
  <c r="H37" i="28"/>
  <c r="AL37" i="28"/>
  <c r="AK37" i="28" s="1"/>
  <c r="AJ37" i="28"/>
  <c r="G37" i="28"/>
  <c r="H53" i="28"/>
  <c r="AL53" i="28"/>
  <c r="AK53" i="28" s="1"/>
  <c r="AJ53" i="28"/>
  <c r="G53" i="28"/>
  <c r="H69" i="28"/>
  <c r="AL69" i="28"/>
  <c r="AK69" i="28" s="1"/>
  <c r="AJ69" i="28"/>
  <c r="G69" i="28"/>
  <c r="H85" i="28"/>
  <c r="AL85" i="28"/>
  <c r="AK85" i="28" s="1"/>
  <c r="AJ85" i="28"/>
  <c r="G85" i="28"/>
  <c r="H128" i="27"/>
  <c r="AL128" i="27"/>
  <c r="AK128" i="27" s="1"/>
  <c r="AJ128" i="27"/>
  <c r="G128" i="27"/>
  <c r="H144" i="27"/>
  <c r="AL144" i="27"/>
  <c r="AK144" i="27" s="1"/>
  <c r="AJ144" i="27"/>
  <c r="G144" i="27"/>
  <c r="AL162" i="27"/>
  <c r="AK162" i="27" s="1"/>
  <c r="AJ162" i="27"/>
  <c r="G162" i="27"/>
  <c r="H162" i="27"/>
  <c r="AL14" i="28"/>
  <c r="AK14" i="28" s="1"/>
  <c r="AJ14" i="28"/>
  <c r="G14" i="28"/>
  <c r="A14" i="28"/>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H14" i="28"/>
  <c r="AL46" i="28"/>
  <c r="AK46" i="28" s="1"/>
  <c r="AJ46" i="28"/>
  <c r="G46" i="28"/>
  <c r="H46" i="28"/>
  <c r="AL78" i="28"/>
  <c r="AK78" i="28" s="1"/>
  <c r="AJ78" i="28"/>
  <c r="G78" i="28"/>
  <c r="H78" i="28"/>
  <c r="AL95" i="28"/>
  <c r="AK95" i="28" s="1"/>
  <c r="AJ95" i="28"/>
  <c r="G95" i="28"/>
  <c r="H95" i="28"/>
  <c r="H139" i="28"/>
  <c r="AL139" i="28"/>
  <c r="AK139" i="28" s="1"/>
  <c r="AJ139" i="28"/>
  <c r="G139" i="28"/>
  <c r="AL126" i="28"/>
  <c r="AK126" i="28" s="1"/>
  <c r="AJ126" i="28"/>
  <c r="G126" i="28"/>
  <c r="H126" i="28"/>
  <c r="H49" i="27"/>
  <c r="AL49" i="27"/>
  <c r="AK49" i="27" s="1"/>
  <c r="AJ49" i="27"/>
  <c r="G49" i="27"/>
  <c r="H65" i="27"/>
  <c r="AL65" i="27"/>
  <c r="AK65" i="27" s="1"/>
  <c r="AJ65" i="27"/>
  <c r="G65" i="27"/>
  <c r="H81" i="27"/>
  <c r="AL81" i="27"/>
  <c r="AK81" i="27" s="1"/>
  <c r="AJ81" i="27"/>
  <c r="G81" i="27"/>
  <c r="H97" i="27"/>
  <c r="AL97" i="27"/>
  <c r="AK97" i="27" s="1"/>
  <c r="AJ97" i="27"/>
  <c r="G97" i="27"/>
  <c r="H113" i="27"/>
  <c r="AL113" i="27"/>
  <c r="AK113" i="27" s="1"/>
  <c r="AJ113" i="27"/>
  <c r="G113" i="27"/>
  <c r="H125" i="27"/>
  <c r="AL125" i="27"/>
  <c r="AK125" i="27" s="1"/>
  <c r="AJ125" i="27"/>
  <c r="G125" i="27"/>
  <c r="H141" i="27"/>
  <c r="AL141" i="27"/>
  <c r="AK141" i="27" s="1"/>
  <c r="AJ141" i="27"/>
  <c r="G141" i="27"/>
  <c r="H157" i="27"/>
  <c r="AL157" i="27"/>
  <c r="AK157" i="27" s="1"/>
  <c r="AJ157" i="27"/>
  <c r="G157" i="27"/>
  <c r="H173" i="27"/>
  <c r="AL173" i="27"/>
  <c r="AK173" i="27" s="1"/>
  <c r="AJ173" i="27"/>
  <c r="G173" i="27"/>
  <c r="G15" i="28"/>
  <c r="H15" i="28"/>
  <c r="AL15" i="28"/>
  <c r="AK15" i="28" s="1"/>
  <c r="AJ15" i="28"/>
  <c r="G31" i="28"/>
  <c r="H31" i="28"/>
  <c r="AL31" i="28"/>
  <c r="AK31" i="28" s="1"/>
  <c r="AJ31" i="28"/>
  <c r="G47" i="28"/>
  <c r="H47" i="28"/>
  <c r="AL47" i="28"/>
  <c r="AK47" i="28" s="1"/>
  <c r="AJ47" i="28"/>
  <c r="G63" i="28"/>
  <c r="H63" i="28"/>
  <c r="AL63" i="28"/>
  <c r="AK63" i="28" s="1"/>
  <c r="AJ63" i="28"/>
  <c r="G79" i="28"/>
  <c r="H79" i="28"/>
  <c r="AL79" i="28"/>
  <c r="AK79" i="28" s="1"/>
  <c r="AJ79" i="28"/>
  <c r="H96" i="28"/>
  <c r="AL96" i="28"/>
  <c r="AK96" i="28" s="1"/>
  <c r="G96" i="28"/>
  <c r="AJ96" i="28"/>
  <c r="AL122" i="27"/>
  <c r="AK122" i="27" s="1"/>
  <c r="AJ122" i="27"/>
  <c r="G122" i="27"/>
  <c r="H122" i="27"/>
  <c r="AL138" i="27"/>
  <c r="AK138" i="27" s="1"/>
  <c r="AJ138" i="27"/>
  <c r="G138" i="27"/>
  <c r="H138" i="27"/>
  <c r="H156" i="27"/>
  <c r="AL156" i="27"/>
  <c r="AK156" i="27" s="1"/>
  <c r="AJ156" i="27"/>
  <c r="G156" i="27"/>
  <c r="AJ40" i="28"/>
  <c r="G40" i="28"/>
  <c r="H40" i="28"/>
  <c r="AL40" i="28"/>
  <c r="AK40" i="28" s="1"/>
  <c r="AJ72" i="28"/>
  <c r="G72" i="28"/>
  <c r="H72" i="28"/>
  <c r="AL72" i="28"/>
  <c r="AK72" i="28" s="1"/>
  <c r="AJ89" i="28"/>
  <c r="G89" i="28"/>
  <c r="H89" i="28"/>
  <c r="AL89" i="28"/>
  <c r="AK89" i="28" s="1"/>
  <c r="H115" i="28"/>
  <c r="AL115" i="28"/>
  <c r="AK115" i="28" s="1"/>
  <c r="AJ115" i="28"/>
  <c r="G115" i="28"/>
  <c r="AJ144" i="28"/>
  <c r="G144" i="28"/>
  <c r="H144" i="28"/>
  <c r="AL144" i="28"/>
  <c r="AK144" i="28" s="1"/>
  <c r="AL19" i="29"/>
  <c r="AK19" i="29" s="1"/>
  <c r="AJ19" i="29"/>
  <c r="G19" i="29"/>
  <c r="H19" i="29"/>
  <c r="AL27" i="29"/>
  <c r="AK27" i="29" s="1"/>
  <c r="AJ27" i="29"/>
  <c r="G27" i="29"/>
  <c r="H27" i="29"/>
  <c r="AL168" i="28"/>
  <c r="AK168" i="28" s="1"/>
  <c r="AJ168" i="28"/>
  <c r="G168" i="28"/>
  <c r="H168" i="28"/>
  <c r="H146" i="29"/>
  <c r="G146" i="29"/>
  <c r="AL146" i="29"/>
  <c r="AK146" i="29" s="1"/>
  <c r="AJ146" i="29"/>
  <c r="AL43" i="27"/>
  <c r="AK43" i="27" s="1"/>
  <c r="AJ43" i="27"/>
  <c r="G43" i="27"/>
  <c r="H43" i="27"/>
  <c r="AL59" i="27"/>
  <c r="AK59" i="27" s="1"/>
  <c r="AJ59" i="27"/>
  <c r="G59" i="27"/>
  <c r="H59" i="27"/>
  <c r="AL75" i="27"/>
  <c r="AK75" i="27" s="1"/>
  <c r="AJ75" i="27"/>
  <c r="G75" i="27"/>
  <c r="H75" i="27"/>
  <c r="AL91" i="27"/>
  <c r="AK91" i="27" s="1"/>
  <c r="AJ91" i="27"/>
  <c r="G91" i="27"/>
  <c r="H91" i="27"/>
  <c r="AL107" i="27"/>
  <c r="AK107" i="27" s="1"/>
  <c r="AJ107" i="27"/>
  <c r="G107" i="27"/>
  <c r="H107" i="27"/>
  <c r="G135" i="27"/>
  <c r="H135" i="27"/>
  <c r="AL135" i="27"/>
  <c r="AK135" i="27" s="1"/>
  <c r="AJ135" i="27"/>
  <c r="G151" i="27"/>
  <c r="H151" i="27"/>
  <c r="AL151" i="27"/>
  <c r="AK151" i="27" s="1"/>
  <c r="AJ151" i="27"/>
  <c r="G167" i="27"/>
  <c r="H167" i="27"/>
  <c r="AL167" i="27"/>
  <c r="AK167" i="27" s="1"/>
  <c r="AJ167" i="27"/>
  <c r="H25" i="28"/>
  <c r="AL25" i="28"/>
  <c r="AK25" i="28" s="1"/>
  <c r="AJ25" i="28"/>
  <c r="G25" i="28"/>
  <c r="H41" i="28"/>
  <c r="AL41" i="28"/>
  <c r="AK41" i="28" s="1"/>
  <c r="AJ41" i="28"/>
  <c r="G41" i="28"/>
  <c r="H57" i="28"/>
  <c r="AL57" i="28"/>
  <c r="AK57" i="28" s="1"/>
  <c r="AJ57" i="28"/>
  <c r="G57" i="28"/>
  <c r="H73" i="28"/>
  <c r="AL73" i="28"/>
  <c r="AK73" i="28" s="1"/>
  <c r="AJ73" i="28"/>
  <c r="G73" i="28"/>
  <c r="H116" i="27"/>
  <c r="AL116" i="27"/>
  <c r="AK116" i="27" s="1"/>
  <c r="AJ116" i="27"/>
  <c r="G116" i="27"/>
  <c r="H132" i="27"/>
  <c r="AL132" i="27"/>
  <c r="AK132" i="27" s="1"/>
  <c r="AJ132" i="27"/>
  <c r="G132" i="27"/>
  <c r="H148" i="27"/>
  <c r="AL148" i="27"/>
  <c r="AK148" i="27" s="1"/>
  <c r="AJ148" i="27"/>
  <c r="G148" i="27"/>
  <c r="H164" i="27"/>
  <c r="AL164" i="27"/>
  <c r="AK164" i="27" s="1"/>
  <c r="AJ164" i="27"/>
  <c r="G164" i="27"/>
  <c r="AJ16" i="28"/>
  <c r="G16" i="28"/>
  <c r="H16" i="28"/>
  <c r="AL16" i="28"/>
  <c r="AK16" i="28" s="1"/>
  <c r="AJ48" i="28"/>
  <c r="G48" i="28"/>
  <c r="H48" i="28"/>
  <c r="AL48" i="28"/>
  <c r="AK48" i="28" s="1"/>
  <c r="AJ80" i="28"/>
  <c r="G80" i="28"/>
  <c r="H80" i="28"/>
  <c r="AL80" i="28"/>
  <c r="AK80" i="28" s="1"/>
  <c r="AJ97" i="28"/>
  <c r="G97" i="28"/>
  <c r="H97" i="28"/>
  <c r="AL97" i="28"/>
  <c r="AK97" i="28" s="1"/>
  <c r="AL117" i="28"/>
  <c r="AK117" i="28" s="1"/>
  <c r="AJ117" i="28"/>
  <c r="G117" i="28"/>
  <c r="H117" i="28"/>
  <c r="AL133" i="28"/>
  <c r="AK133" i="28" s="1"/>
  <c r="AJ133" i="28"/>
  <c r="G133" i="28"/>
  <c r="H133" i="28"/>
  <c r="H167" i="28"/>
  <c r="AL167" i="28"/>
  <c r="AK167" i="28" s="1"/>
  <c r="G167" i="28"/>
  <c r="AJ167" i="28"/>
  <c r="AJ112" i="28"/>
  <c r="G112" i="28"/>
  <c r="H112" i="28"/>
  <c r="AL112" i="28"/>
  <c r="AK112" i="28" s="1"/>
  <c r="AJ120" i="28"/>
  <c r="G120" i="28"/>
  <c r="H120" i="28"/>
  <c r="AL120" i="28"/>
  <c r="AK120" i="28" s="1"/>
  <c r="AL156" i="28"/>
  <c r="AK156" i="28" s="1"/>
  <c r="AJ156" i="28"/>
  <c r="G156" i="28"/>
  <c r="H156" i="28"/>
  <c r="H20" i="29"/>
  <c r="AL20" i="29"/>
  <c r="AK20" i="29" s="1"/>
  <c r="AJ20" i="29"/>
  <c r="G20" i="29"/>
  <c r="AL42" i="29"/>
  <c r="AK42" i="29" s="1"/>
  <c r="AJ42" i="29"/>
  <c r="G42" i="29"/>
  <c r="H42" i="29"/>
  <c r="AL142" i="27"/>
  <c r="AK142" i="27" s="1"/>
  <c r="AJ142" i="27"/>
  <c r="G142" i="27"/>
  <c r="H142" i="27"/>
  <c r="H152" i="27"/>
  <c r="AL152" i="27"/>
  <c r="AK152" i="27" s="1"/>
  <c r="AJ152" i="27"/>
  <c r="G152" i="27"/>
  <c r="AJ36" i="28"/>
  <c r="G36" i="28"/>
  <c r="H36" i="28"/>
  <c r="AL36" i="28"/>
  <c r="AK36" i="28" s="1"/>
  <c r="AJ68" i="28"/>
  <c r="G68" i="28"/>
  <c r="H68" i="28"/>
  <c r="AL68" i="28"/>
  <c r="AK68" i="28" s="1"/>
  <c r="AJ161" i="28"/>
  <c r="AL161" i="28"/>
  <c r="AK161" i="28" s="1"/>
  <c r="G161" i="28"/>
  <c r="H161" i="28"/>
  <c r="AL39" i="29"/>
  <c r="AK39" i="29" s="1"/>
  <c r="AJ39" i="29"/>
  <c r="G39" i="29"/>
  <c r="H39" i="29"/>
  <c r="G81" i="29"/>
  <c r="H81" i="29"/>
  <c r="AL81" i="29"/>
  <c r="AK81" i="29" s="1"/>
  <c r="AJ81" i="29"/>
  <c r="H46" i="29"/>
  <c r="AL46" i="29"/>
  <c r="AK46" i="29" s="1"/>
  <c r="AJ46" i="29"/>
  <c r="G46" i="29"/>
  <c r="AL47" i="27"/>
  <c r="AK47" i="27" s="1"/>
  <c r="AJ47" i="27"/>
  <c r="G47" i="27"/>
  <c r="H47" i="27"/>
  <c r="AL63" i="27"/>
  <c r="AK63" i="27" s="1"/>
  <c r="AJ63" i="27"/>
  <c r="G63" i="27"/>
  <c r="H63" i="27"/>
  <c r="AL79" i="27"/>
  <c r="AK79" i="27" s="1"/>
  <c r="AJ79" i="27"/>
  <c r="G79" i="27"/>
  <c r="H79" i="27"/>
  <c r="AL95" i="27"/>
  <c r="AK95" i="27" s="1"/>
  <c r="AJ95" i="27"/>
  <c r="G95" i="27"/>
  <c r="H95" i="27"/>
  <c r="AL111" i="27"/>
  <c r="AK111" i="27" s="1"/>
  <c r="AJ111" i="27"/>
  <c r="G111" i="27"/>
  <c r="H111" i="27"/>
  <c r="G121" i="27"/>
  <c r="H121" i="27"/>
  <c r="AJ121" i="27"/>
  <c r="AL121" i="27"/>
  <c r="AK121" i="27" s="1"/>
  <c r="G139" i="27"/>
  <c r="H139" i="27"/>
  <c r="AL139" i="27"/>
  <c r="AK139" i="27" s="1"/>
  <c r="AJ139" i="27"/>
  <c r="G155" i="27"/>
  <c r="H155" i="27"/>
  <c r="AL155" i="27"/>
  <c r="AK155" i="27" s="1"/>
  <c r="AJ155" i="27"/>
  <c r="G171" i="27"/>
  <c r="H171" i="27"/>
  <c r="AL171" i="27"/>
  <c r="AK171" i="27" s="1"/>
  <c r="AJ171" i="27"/>
  <c r="H29" i="28"/>
  <c r="AL29" i="28"/>
  <c r="AK29" i="28" s="1"/>
  <c r="AJ29" i="28"/>
  <c r="G29" i="28"/>
  <c r="AF13" i="28" s="1"/>
  <c r="H45" i="28"/>
  <c r="AL45" i="28"/>
  <c r="AK45" i="28" s="1"/>
  <c r="AJ45" i="28"/>
  <c r="G45" i="28"/>
  <c r="H61" i="28"/>
  <c r="AL61" i="28"/>
  <c r="AK61" i="28" s="1"/>
  <c r="AJ61" i="28"/>
  <c r="G61" i="28"/>
  <c r="H77" i="28"/>
  <c r="AL77" i="28"/>
  <c r="AK77" i="28" s="1"/>
  <c r="AJ77" i="28"/>
  <c r="G77" i="28"/>
  <c r="AJ92" i="28"/>
  <c r="H92" i="28"/>
  <c r="AL92" i="28"/>
  <c r="AK92" i="28" s="1"/>
  <c r="G92" i="28"/>
  <c r="H120" i="27"/>
  <c r="AL120" i="27"/>
  <c r="AK120" i="27" s="1"/>
  <c r="AJ120" i="27"/>
  <c r="G120" i="27"/>
  <c r="H136" i="27"/>
  <c r="AL136" i="27"/>
  <c r="AK136" i="27" s="1"/>
  <c r="AJ136" i="27"/>
  <c r="G136" i="27"/>
  <c r="AL30" i="28"/>
  <c r="AK30" i="28" s="1"/>
  <c r="AJ30" i="28"/>
  <c r="G30" i="28"/>
  <c r="H30" i="28"/>
  <c r="AL62" i="28"/>
  <c r="AK62" i="28" s="1"/>
  <c r="AJ62" i="28"/>
  <c r="G62" i="28"/>
  <c r="H62" i="28"/>
  <c r="H111" i="28"/>
  <c r="AL111" i="28"/>
  <c r="AK111" i="28" s="1"/>
  <c r="AJ111" i="28"/>
  <c r="G111" i="28"/>
  <c r="H143" i="28"/>
  <c r="AL143" i="28"/>
  <c r="AK143" i="28" s="1"/>
  <c r="AJ143" i="28"/>
  <c r="G143" i="28"/>
  <c r="AL122" i="28"/>
  <c r="AK122" i="28" s="1"/>
  <c r="AJ122" i="28"/>
  <c r="G122" i="28"/>
  <c r="H122" i="28"/>
  <c r="AL31" i="29"/>
  <c r="AK31" i="29" s="1"/>
  <c r="AJ31" i="29"/>
  <c r="G31" i="29"/>
  <c r="H31" i="29"/>
  <c r="H73" i="29"/>
  <c r="AL73" i="29"/>
  <c r="AK73" i="29" s="1"/>
  <c r="G73" i="29"/>
  <c r="AJ73" i="29"/>
  <c r="AL160" i="28"/>
  <c r="AK160" i="28" s="1"/>
  <c r="AJ160" i="28"/>
  <c r="G160" i="28"/>
  <c r="H160" i="28"/>
  <c r="AL172" i="28"/>
  <c r="AK172" i="28" s="1"/>
  <c r="AJ172" i="28"/>
  <c r="G172" i="28"/>
  <c r="H172" i="28"/>
  <c r="G85" i="29"/>
  <c r="H85" i="29"/>
  <c r="AL85" i="29"/>
  <c r="AK85" i="29" s="1"/>
  <c r="AJ85" i="29"/>
  <c r="H54" i="29"/>
  <c r="AL54" i="29"/>
  <c r="AK54" i="29" s="1"/>
  <c r="AJ54" i="29"/>
  <c r="G54" i="29"/>
  <c r="H41" i="27"/>
  <c r="AL41" i="27"/>
  <c r="AK41" i="27" s="1"/>
  <c r="AJ41" i="27"/>
  <c r="G41" i="27"/>
  <c r="H57" i="27"/>
  <c r="AL57" i="27"/>
  <c r="AK57" i="27" s="1"/>
  <c r="AJ57" i="27"/>
  <c r="G57" i="27"/>
  <c r="H73" i="27"/>
  <c r="AL73" i="27"/>
  <c r="AK73" i="27" s="1"/>
  <c r="AJ73" i="27"/>
  <c r="G73" i="27"/>
  <c r="H89" i="27"/>
  <c r="AL89" i="27"/>
  <c r="AK89" i="27" s="1"/>
  <c r="AJ89" i="27"/>
  <c r="G89" i="27"/>
  <c r="H105" i="27"/>
  <c r="AL105" i="27"/>
  <c r="AK105" i="27" s="1"/>
  <c r="AJ105" i="27"/>
  <c r="G105" i="27"/>
  <c r="H133" i="27"/>
  <c r="AL133" i="27"/>
  <c r="AK133" i="27" s="1"/>
  <c r="AJ133" i="27"/>
  <c r="G133" i="27"/>
  <c r="H149" i="27"/>
  <c r="AL149" i="27"/>
  <c r="AK149" i="27" s="1"/>
  <c r="AJ149" i="27"/>
  <c r="G149" i="27"/>
  <c r="H165" i="27"/>
  <c r="AL165" i="27"/>
  <c r="AK165" i="27" s="1"/>
  <c r="AJ165" i="27"/>
  <c r="G165" i="27"/>
  <c r="G23" i="28"/>
  <c r="H23" i="28"/>
  <c r="AL23" i="28"/>
  <c r="AK23" i="28" s="1"/>
  <c r="AJ23" i="28"/>
  <c r="G39" i="28"/>
  <c r="H39" i="28"/>
  <c r="AL39" i="28"/>
  <c r="AK39" i="28" s="1"/>
  <c r="AJ39" i="28"/>
  <c r="G55" i="28"/>
  <c r="H55" i="28"/>
  <c r="AL55" i="28"/>
  <c r="AK55" i="28" s="1"/>
  <c r="AJ55" i="28"/>
  <c r="G71" i="28"/>
  <c r="H71" i="28"/>
  <c r="AL71" i="28"/>
  <c r="AK71" i="28" s="1"/>
  <c r="AJ71" i="28"/>
  <c r="G87" i="28"/>
  <c r="H87" i="28"/>
  <c r="AL87" i="28"/>
  <c r="AK87" i="28" s="1"/>
  <c r="AJ87" i="28"/>
  <c r="AL130" i="27"/>
  <c r="AK130" i="27" s="1"/>
  <c r="AJ130" i="27"/>
  <c r="G130" i="27"/>
  <c r="H130" i="27"/>
  <c r="AL146" i="27"/>
  <c r="AK146" i="27" s="1"/>
  <c r="AJ146" i="27"/>
  <c r="G146" i="27"/>
  <c r="H146" i="27"/>
  <c r="H172" i="27"/>
  <c r="AL172" i="27"/>
  <c r="AK172" i="27" s="1"/>
  <c r="AJ172" i="27"/>
  <c r="G172" i="27"/>
  <c r="AJ24" i="28"/>
  <c r="G24" i="28"/>
  <c r="H24" i="28"/>
  <c r="AL24" i="28"/>
  <c r="AK24" i="28" s="1"/>
  <c r="AJ56" i="28"/>
  <c r="G56" i="28"/>
  <c r="H56" i="28"/>
  <c r="AL56" i="28"/>
  <c r="AK56" i="28" s="1"/>
  <c r="H102" i="28"/>
  <c r="AJ102" i="28"/>
  <c r="AL102" i="28"/>
  <c r="AK102" i="28" s="1"/>
  <c r="G102" i="28"/>
  <c r="AJ105" i="28"/>
  <c r="G105" i="28"/>
  <c r="H105" i="28"/>
  <c r="AL105" i="28"/>
  <c r="AK105" i="28" s="1"/>
  <c r="AJ148" i="28"/>
  <c r="G148" i="28"/>
  <c r="H148" i="28"/>
  <c r="AL148" i="28"/>
  <c r="AK148" i="28" s="1"/>
  <c r="AL23" i="29"/>
  <c r="AK23" i="29" s="1"/>
  <c r="AJ23" i="29"/>
  <c r="G23" i="29"/>
  <c r="H23" i="29"/>
  <c r="H24" i="29"/>
  <c r="AL24" i="29"/>
  <c r="AK24" i="29" s="1"/>
  <c r="AJ24" i="29"/>
  <c r="G24" i="29"/>
  <c r="AH13" i="29" s="1"/>
  <c r="G89" i="29"/>
  <c r="H89" i="29"/>
  <c r="AL89" i="29"/>
  <c r="AK89" i="29" s="1"/>
  <c r="AJ89" i="29"/>
  <c r="AL51" i="27"/>
  <c r="AK51" i="27" s="1"/>
  <c r="AJ51" i="27"/>
  <c r="G51" i="27"/>
  <c r="H51" i="27"/>
  <c r="AL67" i="27"/>
  <c r="AK67" i="27" s="1"/>
  <c r="AJ67" i="27"/>
  <c r="G67" i="27"/>
  <c r="H67" i="27"/>
  <c r="AL83" i="27"/>
  <c r="AK83" i="27" s="1"/>
  <c r="AJ83" i="27"/>
  <c r="G83" i="27"/>
  <c r="H83" i="27"/>
  <c r="AL99" i="27"/>
  <c r="AK99" i="27" s="1"/>
  <c r="AJ99" i="27"/>
  <c r="G99" i="27"/>
  <c r="H99" i="27"/>
  <c r="G127" i="27"/>
  <c r="H127" i="27"/>
  <c r="AL127" i="27"/>
  <c r="AK127" i="27" s="1"/>
  <c r="AJ127" i="27"/>
  <c r="G143" i="27"/>
  <c r="H143" i="27"/>
  <c r="AL143" i="27"/>
  <c r="AK143" i="27" s="1"/>
  <c r="AJ143" i="27"/>
  <c r="G159" i="27"/>
  <c r="H159" i="27"/>
  <c r="AL159" i="27"/>
  <c r="AK159" i="27" s="1"/>
  <c r="AJ159" i="27"/>
  <c r="H17" i="28"/>
  <c r="AL17" i="28"/>
  <c r="AK17" i="28" s="1"/>
  <c r="AJ17" i="28"/>
  <c r="G17" i="28"/>
  <c r="H33" i="28"/>
  <c r="AL33" i="28"/>
  <c r="AK33" i="28" s="1"/>
  <c r="AJ33" i="28"/>
  <c r="G33" i="28"/>
  <c r="V13" i="28" s="1"/>
  <c r="H49" i="28"/>
  <c r="AL49" i="28"/>
  <c r="AK49" i="28" s="1"/>
  <c r="AJ49" i="28"/>
  <c r="G49" i="28"/>
  <c r="H65" i="28"/>
  <c r="AL65" i="28"/>
  <c r="AK65" i="28" s="1"/>
  <c r="AJ65" i="28"/>
  <c r="G65" i="28"/>
  <c r="H81" i="28"/>
  <c r="AL81" i="28"/>
  <c r="AK81" i="28" s="1"/>
  <c r="AJ81" i="28"/>
  <c r="G81" i="28"/>
  <c r="AJ100" i="28"/>
  <c r="H100" i="28"/>
  <c r="AL100" i="28"/>
  <c r="AK100" i="28" s="1"/>
  <c r="G100" i="28"/>
  <c r="H124" i="27"/>
  <c r="AL124" i="27"/>
  <c r="AK124" i="27" s="1"/>
  <c r="AJ124" i="27"/>
  <c r="G124" i="27"/>
  <c r="H140" i="27"/>
  <c r="AL140" i="27"/>
  <c r="AK140" i="27" s="1"/>
  <c r="AJ140" i="27"/>
  <c r="G140" i="27"/>
  <c r="AJ32" i="28"/>
  <c r="G32" i="28"/>
  <c r="H32" i="28"/>
  <c r="AL32" i="28"/>
  <c r="AK32" i="28" s="1"/>
  <c r="AJ64" i="28"/>
  <c r="G64" i="28"/>
  <c r="H64" i="28"/>
  <c r="AL64" i="28"/>
  <c r="AK64" i="28" s="1"/>
  <c r="AL129" i="28"/>
  <c r="AK129" i="28" s="1"/>
  <c r="AJ129" i="28"/>
  <c r="G129" i="28"/>
  <c r="H129" i="28"/>
  <c r="AL137" i="28"/>
  <c r="AK137" i="28" s="1"/>
  <c r="AJ137" i="28"/>
  <c r="G137" i="28"/>
  <c r="H137" i="28"/>
  <c r="H159" i="28"/>
  <c r="AL159" i="28"/>
  <c r="AK159" i="28" s="1"/>
  <c r="G159" i="28"/>
  <c r="AJ159" i="28"/>
  <c r="AJ116" i="28"/>
  <c r="G116" i="28"/>
  <c r="H116" i="28"/>
  <c r="AL116" i="28"/>
  <c r="AK116" i="28" s="1"/>
  <c r="AL164" i="28"/>
  <c r="AK164" i="28" s="1"/>
  <c r="AJ164" i="28"/>
  <c r="G164" i="28"/>
  <c r="H164" i="28"/>
  <c r="AJ126" i="29"/>
  <c r="G126" i="29"/>
  <c r="H126" i="29"/>
  <c r="AL126" i="29"/>
  <c r="AK126" i="29" s="1"/>
  <c r="AL166" i="27"/>
  <c r="AK166" i="27" s="1"/>
  <c r="AJ166" i="27"/>
  <c r="G166" i="27"/>
  <c r="H166" i="27"/>
  <c r="AL18" i="28"/>
  <c r="AK18" i="28" s="1"/>
  <c r="AJ18" i="28"/>
  <c r="G18" i="28"/>
  <c r="H18" i="28"/>
  <c r="AL34" i="28"/>
  <c r="AK34" i="28" s="1"/>
  <c r="AJ34" i="28"/>
  <c r="G34" i="28"/>
  <c r="H34" i="28"/>
  <c r="AL50" i="28"/>
  <c r="AK50" i="28" s="1"/>
  <c r="AJ50" i="28"/>
  <c r="G50" i="28"/>
  <c r="H50" i="28"/>
  <c r="AL66" i="28"/>
  <c r="AK66" i="28" s="1"/>
  <c r="AJ66" i="28"/>
  <c r="G66" i="28"/>
  <c r="H66" i="28"/>
  <c r="AL82" i="28"/>
  <c r="AK82" i="28" s="1"/>
  <c r="AJ82" i="28"/>
  <c r="G82" i="28"/>
  <c r="H82" i="28"/>
  <c r="AJ90" i="28"/>
  <c r="AL90" i="28"/>
  <c r="AK90" i="28" s="1"/>
  <c r="G90" i="28"/>
  <c r="H90" i="28"/>
  <c r="AL99" i="28"/>
  <c r="AK99" i="28" s="1"/>
  <c r="AJ99" i="28"/>
  <c r="G99" i="28"/>
  <c r="H99" i="28"/>
  <c r="H123" i="28"/>
  <c r="AL123" i="28"/>
  <c r="AK123" i="28" s="1"/>
  <c r="AJ123" i="28"/>
  <c r="G123" i="28"/>
  <c r="H127" i="28"/>
  <c r="AL127" i="28"/>
  <c r="AK127" i="28" s="1"/>
  <c r="AJ127" i="28"/>
  <c r="G127" i="28"/>
  <c r="AL155" i="28"/>
  <c r="AK155" i="28" s="1"/>
  <c r="G155" i="28"/>
  <c r="AJ155" i="28"/>
  <c r="H155" i="28"/>
  <c r="AL106" i="28"/>
  <c r="AK106" i="28" s="1"/>
  <c r="AJ106" i="28"/>
  <c r="G106" i="28"/>
  <c r="H106" i="28"/>
  <c r="AL110" i="28"/>
  <c r="AK110" i="28" s="1"/>
  <c r="AJ110" i="28"/>
  <c r="G110" i="28"/>
  <c r="H110" i="28"/>
  <c r="AJ140" i="28"/>
  <c r="G140" i="28"/>
  <c r="H140" i="28"/>
  <c r="AL140" i="28"/>
  <c r="AK140" i="28" s="1"/>
  <c r="H165" i="28"/>
  <c r="AJ165" i="28"/>
  <c r="AL165" i="28"/>
  <c r="AK165" i="28" s="1"/>
  <c r="G165" i="28"/>
  <c r="AL15" i="29"/>
  <c r="AK15" i="29" s="1"/>
  <c r="AJ15" i="29"/>
  <c r="G15" i="29"/>
  <c r="H15" i="29"/>
  <c r="H65" i="29"/>
  <c r="AL65" i="29"/>
  <c r="AK65" i="29" s="1"/>
  <c r="G65" i="29"/>
  <c r="AJ65" i="29"/>
  <c r="AL26" i="29"/>
  <c r="AK26" i="29" s="1"/>
  <c r="AJ26" i="29"/>
  <c r="G26" i="29"/>
  <c r="H26" i="29"/>
  <c r="AL30" i="29"/>
  <c r="AK30" i="29" s="1"/>
  <c r="AJ30" i="29"/>
  <c r="G30" i="29"/>
  <c r="H30" i="29"/>
  <c r="G43" i="29"/>
  <c r="H43" i="29"/>
  <c r="AJ43" i="29"/>
  <c r="AL43" i="29"/>
  <c r="AK43" i="29" s="1"/>
  <c r="H107" i="29"/>
  <c r="AL107" i="29"/>
  <c r="AK107" i="29" s="1"/>
  <c r="AJ107" i="29"/>
  <c r="G107" i="29"/>
  <c r="AL68" i="29"/>
  <c r="AK68" i="29" s="1"/>
  <c r="AJ68" i="29"/>
  <c r="G68" i="29"/>
  <c r="H68" i="29"/>
  <c r="G102" i="29"/>
  <c r="H102" i="29"/>
  <c r="AL102" i="29"/>
  <c r="AK102" i="29" s="1"/>
  <c r="AJ102" i="29"/>
  <c r="H120" i="29"/>
  <c r="AL120" i="29"/>
  <c r="AK120" i="29" s="1"/>
  <c r="AJ120" i="29"/>
  <c r="G120" i="29"/>
  <c r="G117" i="29"/>
  <c r="H117" i="29"/>
  <c r="AL117" i="29"/>
  <c r="AK117" i="29" s="1"/>
  <c r="AJ117" i="29"/>
  <c r="AL131" i="29"/>
  <c r="AK131" i="29" s="1"/>
  <c r="AJ131" i="29"/>
  <c r="G131" i="29"/>
  <c r="H131" i="29"/>
  <c r="G156" i="29"/>
  <c r="AJ156" i="29"/>
  <c r="H156" i="29"/>
  <c r="AL156" i="29"/>
  <c r="AK156" i="29" s="1"/>
  <c r="H160" i="27"/>
  <c r="AL160" i="27"/>
  <c r="AK160" i="27" s="1"/>
  <c r="AJ160" i="27"/>
  <c r="G160" i="27"/>
  <c r="AJ28" i="28"/>
  <c r="G28" i="28"/>
  <c r="H28" i="28"/>
  <c r="AL28" i="28"/>
  <c r="AK28" i="28" s="1"/>
  <c r="AJ44" i="28"/>
  <c r="G44" i="28"/>
  <c r="H44" i="28"/>
  <c r="AL44" i="28"/>
  <c r="AK44" i="28" s="1"/>
  <c r="AJ60" i="28"/>
  <c r="G60" i="28"/>
  <c r="H60" i="28"/>
  <c r="AL60" i="28"/>
  <c r="AK60" i="28" s="1"/>
  <c r="AJ76" i="28"/>
  <c r="G76" i="28"/>
  <c r="H76" i="28"/>
  <c r="AL76" i="28"/>
  <c r="AK76" i="28" s="1"/>
  <c r="AJ93" i="28"/>
  <c r="G93" i="28"/>
  <c r="H93" i="28"/>
  <c r="AL93" i="28"/>
  <c r="AK93" i="28" s="1"/>
  <c r="AL109" i="28"/>
  <c r="AK109" i="28" s="1"/>
  <c r="AJ109" i="28"/>
  <c r="G109" i="28"/>
  <c r="H109" i="28"/>
  <c r="AL145" i="28"/>
  <c r="AK145" i="28" s="1"/>
  <c r="AJ145" i="28"/>
  <c r="G145" i="28"/>
  <c r="H145" i="28"/>
  <c r="AL149" i="28"/>
  <c r="AK149" i="28" s="1"/>
  <c r="AJ149" i="28"/>
  <c r="G149" i="28"/>
  <c r="H149" i="28"/>
  <c r="AJ128" i="28"/>
  <c r="G128" i="28"/>
  <c r="H128" i="28"/>
  <c r="AL128" i="28"/>
  <c r="AK128" i="28" s="1"/>
  <c r="AJ132" i="28"/>
  <c r="G132" i="28"/>
  <c r="H132" i="28"/>
  <c r="AL132" i="28"/>
  <c r="AK132" i="28" s="1"/>
  <c r="AJ136" i="28"/>
  <c r="G136" i="28"/>
  <c r="H136" i="28"/>
  <c r="AL136" i="28"/>
  <c r="AK136" i="28" s="1"/>
  <c r="H49" i="29"/>
  <c r="AL49" i="29"/>
  <c r="AK49" i="29" s="1"/>
  <c r="G49" i="29"/>
  <c r="AJ49" i="29"/>
  <c r="H57" i="29"/>
  <c r="AL57" i="29"/>
  <c r="AK57" i="29" s="1"/>
  <c r="G57" i="29"/>
  <c r="AJ57" i="29"/>
  <c r="G82" i="29"/>
  <c r="H82" i="29"/>
  <c r="AL82" i="29"/>
  <c r="AK82" i="29" s="1"/>
  <c r="AJ82" i="29"/>
  <c r="G90" i="29"/>
  <c r="H90" i="29"/>
  <c r="AL90" i="29"/>
  <c r="AK90" i="29" s="1"/>
  <c r="AJ90" i="29"/>
  <c r="AJ149" i="29"/>
  <c r="G149" i="29"/>
  <c r="H149" i="29"/>
  <c r="AL149" i="29"/>
  <c r="AK149" i="29" s="1"/>
  <c r="AL148" i="29"/>
  <c r="AK148" i="29" s="1"/>
  <c r="AJ148" i="29"/>
  <c r="G148" i="29"/>
  <c r="H148" i="29"/>
  <c r="AL169" i="29"/>
  <c r="AK169" i="29" s="1"/>
  <c r="AJ169" i="29"/>
  <c r="G169" i="29"/>
  <c r="H169" i="29"/>
  <c r="AL154" i="27"/>
  <c r="AK154" i="27" s="1"/>
  <c r="AJ154" i="27"/>
  <c r="G154" i="27"/>
  <c r="H154" i="27"/>
  <c r="AL170" i="27"/>
  <c r="AK170" i="27" s="1"/>
  <c r="AJ170" i="27"/>
  <c r="G170" i="27"/>
  <c r="H170" i="27"/>
  <c r="AL22" i="28"/>
  <c r="AK22" i="28" s="1"/>
  <c r="AJ22" i="28"/>
  <c r="G22" i="28"/>
  <c r="H22" i="28"/>
  <c r="AL38" i="28"/>
  <c r="AK38" i="28" s="1"/>
  <c r="AJ38" i="28"/>
  <c r="G38" i="28"/>
  <c r="H38" i="28"/>
  <c r="AL54" i="28"/>
  <c r="AK54" i="28" s="1"/>
  <c r="AJ54" i="28"/>
  <c r="G54" i="28"/>
  <c r="H54" i="28"/>
  <c r="AL70" i="28"/>
  <c r="AK70" i="28" s="1"/>
  <c r="AJ70" i="28"/>
  <c r="G70" i="28"/>
  <c r="H70" i="28"/>
  <c r="AL86" i="28"/>
  <c r="AK86" i="28" s="1"/>
  <c r="AJ86" i="28"/>
  <c r="G86" i="28"/>
  <c r="H86" i="28"/>
  <c r="AJ98" i="28"/>
  <c r="AL98" i="28"/>
  <c r="AK98" i="28" s="1"/>
  <c r="G98" i="28"/>
  <c r="H98" i="28"/>
  <c r="AL103" i="28"/>
  <c r="AK103" i="28" s="1"/>
  <c r="AJ103" i="28"/>
  <c r="G103" i="28"/>
  <c r="H103" i="28"/>
  <c r="AL113" i="28"/>
  <c r="AK113" i="28" s="1"/>
  <c r="AJ113" i="28"/>
  <c r="G113" i="28"/>
  <c r="H113" i="28"/>
  <c r="AL141" i="28"/>
  <c r="AK141" i="28" s="1"/>
  <c r="AJ141" i="28"/>
  <c r="G141" i="28"/>
  <c r="H141" i="28"/>
  <c r="AJ124" i="28"/>
  <c r="G124" i="28"/>
  <c r="H124" i="28"/>
  <c r="AL124" i="28"/>
  <c r="AK124" i="28" s="1"/>
  <c r="H173" i="28"/>
  <c r="AL173" i="28"/>
  <c r="AK173" i="28" s="1"/>
  <c r="AJ173" i="28"/>
  <c r="G173" i="28"/>
  <c r="H29" i="29"/>
  <c r="AL29" i="29"/>
  <c r="AK29" i="29" s="1"/>
  <c r="AJ29" i="29"/>
  <c r="G29" i="29"/>
  <c r="AF13" i="29" s="1"/>
  <c r="H33" i="29"/>
  <c r="AL33" i="29"/>
  <c r="AK33" i="29" s="1"/>
  <c r="AJ33" i="29"/>
  <c r="G33" i="29"/>
  <c r="AJ158" i="28"/>
  <c r="G158" i="28"/>
  <c r="H158" i="28"/>
  <c r="AL158" i="28"/>
  <c r="AK158" i="28" s="1"/>
  <c r="AJ162" i="28"/>
  <c r="G162" i="28"/>
  <c r="H162" i="28"/>
  <c r="AL162" i="28"/>
  <c r="AK162" i="28" s="1"/>
  <c r="AJ14" i="29"/>
  <c r="G14" i="29"/>
  <c r="A14" i="29"/>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107" i="29" s="1"/>
  <c r="A108" i="29" s="1"/>
  <c r="A109" i="29" s="1"/>
  <c r="A110" i="29" s="1"/>
  <c r="A111" i="29" s="1"/>
  <c r="A112" i="29" s="1"/>
  <c r="A113" i="29" s="1"/>
  <c r="A114" i="29" s="1"/>
  <c r="A115" i="29" s="1"/>
  <c r="A116" i="29" s="1"/>
  <c r="A117" i="29" s="1"/>
  <c r="A118" i="29" s="1"/>
  <c r="A119" i="29" s="1"/>
  <c r="A120" i="29" s="1"/>
  <c r="A121" i="29" s="1"/>
  <c r="A122" i="29" s="1"/>
  <c r="A123" i="29" s="1"/>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K14" i="29"/>
  <c r="H14" i="29"/>
  <c r="AL14" i="29"/>
  <c r="H71" i="29"/>
  <c r="AJ71" i="29"/>
  <c r="AL71" i="29"/>
  <c r="AK71" i="29" s="1"/>
  <c r="G71" i="29"/>
  <c r="H91" i="29"/>
  <c r="AL91" i="29"/>
  <c r="AK91" i="29" s="1"/>
  <c r="AJ91" i="29"/>
  <c r="G91" i="29"/>
  <c r="H95" i="29"/>
  <c r="AL95" i="29"/>
  <c r="AK95" i="29" s="1"/>
  <c r="AJ95" i="29"/>
  <c r="G95" i="29"/>
  <c r="H70" i="29"/>
  <c r="AL70" i="29"/>
  <c r="AK70" i="29" s="1"/>
  <c r="AJ70" i="29"/>
  <c r="G70" i="29"/>
  <c r="AJ142" i="29"/>
  <c r="G142" i="29"/>
  <c r="H142" i="29"/>
  <c r="AL142" i="29"/>
  <c r="AK142" i="29" s="1"/>
  <c r="G125" i="29"/>
  <c r="H125" i="29"/>
  <c r="AL125" i="29"/>
  <c r="AK125" i="29" s="1"/>
  <c r="AJ125" i="29"/>
  <c r="G141" i="29"/>
  <c r="H141" i="29"/>
  <c r="AL141" i="29"/>
  <c r="AK141" i="29" s="1"/>
  <c r="AJ141" i="29"/>
  <c r="H32" i="29"/>
  <c r="AL32" i="29"/>
  <c r="AK32" i="29" s="1"/>
  <c r="AJ32" i="29"/>
  <c r="G32" i="29"/>
  <c r="H36" i="29"/>
  <c r="AL36" i="29"/>
  <c r="AK36" i="29" s="1"/>
  <c r="AJ36" i="29"/>
  <c r="G36" i="29"/>
  <c r="H40" i="29"/>
  <c r="AL40" i="29"/>
  <c r="AK40" i="29" s="1"/>
  <c r="AJ40" i="29"/>
  <c r="G40" i="29"/>
  <c r="H47" i="29"/>
  <c r="AJ47" i="29"/>
  <c r="AL47" i="29"/>
  <c r="AK47" i="29" s="1"/>
  <c r="G47" i="29"/>
  <c r="H55" i="29"/>
  <c r="AJ55" i="29"/>
  <c r="AL55" i="29"/>
  <c r="AK55" i="29" s="1"/>
  <c r="G55" i="29"/>
  <c r="H63" i="29"/>
  <c r="AJ63" i="29"/>
  <c r="AL63" i="29"/>
  <c r="AK63" i="29" s="1"/>
  <c r="G63" i="29"/>
  <c r="H50" i="29"/>
  <c r="AL50" i="29"/>
  <c r="AK50" i="29" s="1"/>
  <c r="AJ50" i="29"/>
  <c r="G50" i="29"/>
  <c r="H114" i="29"/>
  <c r="AJ114" i="29"/>
  <c r="AL114" i="29"/>
  <c r="AK114" i="29" s="1"/>
  <c r="G114" i="29"/>
  <c r="AJ122" i="29"/>
  <c r="G122" i="29"/>
  <c r="H122" i="29"/>
  <c r="AL122" i="29"/>
  <c r="AK122" i="29" s="1"/>
  <c r="H136" i="29"/>
  <c r="AL136" i="29"/>
  <c r="AK136" i="29" s="1"/>
  <c r="AJ136" i="29"/>
  <c r="G136" i="29"/>
  <c r="G113" i="29"/>
  <c r="H113" i="29"/>
  <c r="AL113" i="29"/>
  <c r="AK113" i="29" s="1"/>
  <c r="AJ113" i="29"/>
  <c r="G164" i="29"/>
  <c r="AJ164" i="29"/>
  <c r="H164" i="29"/>
  <c r="AL164" i="29"/>
  <c r="AK164" i="29" s="1"/>
  <c r="AL173" i="29"/>
  <c r="AK173" i="29" s="1"/>
  <c r="AJ173" i="29"/>
  <c r="G173" i="29"/>
  <c r="H173" i="29"/>
  <c r="AL158" i="27"/>
  <c r="AK158" i="27" s="1"/>
  <c r="AJ158" i="27"/>
  <c r="G158" i="27"/>
  <c r="H158" i="27"/>
  <c r="AL26" i="28"/>
  <c r="AK26" i="28" s="1"/>
  <c r="AJ26" i="28"/>
  <c r="G26" i="28"/>
  <c r="H26" i="28"/>
  <c r="AL42" i="28"/>
  <c r="AK42" i="28" s="1"/>
  <c r="AJ42" i="28"/>
  <c r="G42" i="28"/>
  <c r="H42" i="28"/>
  <c r="AL58" i="28"/>
  <c r="AK58" i="28" s="1"/>
  <c r="AJ58" i="28"/>
  <c r="G58" i="28"/>
  <c r="H58" i="28"/>
  <c r="AL74" i="28"/>
  <c r="AK74" i="28" s="1"/>
  <c r="AJ74" i="28"/>
  <c r="G74" i="28"/>
  <c r="H74" i="28"/>
  <c r="AL91" i="28"/>
  <c r="AK91" i="28" s="1"/>
  <c r="AJ91" i="28"/>
  <c r="G91" i="28"/>
  <c r="H91" i="28"/>
  <c r="H107" i="28"/>
  <c r="AL107" i="28"/>
  <c r="AK107" i="28" s="1"/>
  <c r="AJ107" i="28"/>
  <c r="G107" i="28"/>
  <c r="AL121" i="28"/>
  <c r="AK121" i="28" s="1"/>
  <c r="AJ121" i="28"/>
  <c r="G121" i="28"/>
  <c r="H121" i="28"/>
  <c r="AL125" i="28"/>
  <c r="AK125" i="28" s="1"/>
  <c r="AJ125" i="28"/>
  <c r="G125" i="28"/>
  <c r="H125" i="28"/>
  <c r="H151" i="28"/>
  <c r="AL151" i="28"/>
  <c r="AK151" i="28" s="1"/>
  <c r="G151" i="28"/>
  <c r="AJ151" i="28"/>
  <c r="AJ108" i="28"/>
  <c r="G108" i="28"/>
  <c r="H108" i="28"/>
  <c r="AL108" i="28"/>
  <c r="AK108" i="28" s="1"/>
  <c r="AL138" i="28"/>
  <c r="AK138" i="28" s="1"/>
  <c r="AJ138" i="28"/>
  <c r="G138" i="28"/>
  <c r="H138" i="28"/>
  <c r="AL142" i="28"/>
  <c r="AK142" i="28" s="1"/>
  <c r="AJ142" i="28"/>
  <c r="G142" i="28"/>
  <c r="H142" i="28"/>
  <c r="AJ169" i="28"/>
  <c r="AL169" i="28"/>
  <c r="AK169" i="28" s="1"/>
  <c r="G169" i="28"/>
  <c r="H169" i="28"/>
  <c r="H17" i="29"/>
  <c r="AL17" i="29"/>
  <c r="AK17" i="29" s="1"/>
  <c r="AJ17" i="29"/>
  <c r="G17" i="29"/>
  <c r="AL61" i="29"/>
  <c r="AK61" i="29" s="1"/>
  <c r="G61" i="29"/>
  <c r="AJ61" i="29"/>
  <c r="H61" i="29"/>
  <c r="AL69" i="29"/>
  <c r="AK69" i="29" s="1"/>
  <c r="G69" i="29"/>
  <c r="AJ69" i="29"/>
  <c r="H69" i="29"/>
  <c r="H28" i="29"/>
  <c r="AL28" i="29"/>
  <c r="AK28" i="29" s="1"/>
  <c r="AJ28" i="29"/>
  <c r="G28" i="29"/>
  <c r="H79" i="29"/>
  <c r="AL79" i="29"/>
  <c r="AK79" i="29" s="1"/>
  <c r="AJ79" i="29"/>
  <c r="G79" i="29"/>
  <c r="G109" i="29"/>
  <c r="H109" i="29"/>
  <c r="AL109" i="29"/>
  <c r="AK109" i="29" s="1"/>
  <c r="AJ109" i="29"/>
  <c r="H58" i="29"/>
  <c r="AL58" i="29"/>
  <c r="AK58" i="29" s="1"/>
  <c r="AJ58" i="29"/>
  <c r="G58" i="29"/>
  <c r="G78" i="29"/>
  <c r="H78" i="29"/>
  <c r="AL78" i="29"/>
  <c r="AK78" i="29" s="1"/>
  <c r="AJ78" i="29"/>
  <c r="G106" i="29"/>
  <c r="H106" i="29"/>
  <c r="AL106" i="29"/>
  <c r="AK106" i="29" s="1"/>
  <c r="AJ106" i="29"/>
  <c r="AJ130" i="29"/>
  <c r="G130" i="29"/>
  <c r="H130" i="29"/>
  <c r="AL130" i="29"/>
  <c r="AK130" i="29" s="1"/>
  <c r="AL152" i="29"/>
  <c r="AK152" i="29" s="1"/>
  <c r="AJ152" i="29"/>
  <c r="G152" i="29"/>
  <c r="H152" i="29"/>
  <c r="AL170" i="29"/>
  <c r="AK170" i="29" s="1"/>
  <c r="G170" i="29"/>
  <c r="H170" i="29"/>
  <c r="AJ170" i="29"/>
  <c r="G97" i="29"/>
  <c r="H97" i="29"/>
  <c r="AL97" i="29"/>
  <c r="AK97" i="29" s="1"/>
  <c r="AJ97" i="29"/>
  <c r="G101" i="29"/>
  <c r="H101" i="29"/>
  <c r="AL101" i="29"/>
  <c r="AK101" i="29" s="1"/>
  <c r="AJ101" i="29"/>
  <c r="G105" i="29"/>
  <c r="H105" i="29"/>
  <c r="AL105" i="29"/>
  <c r="AK105" i="29" s="1"/>
  <c r="AJ105" i="29"/>
  <c r="G86" i="29"/>
  <c r="H86" i="29"/>
  <c r="AL86" i="29"/>
  <c r="AK86" i="29" s="1"/>
  <c r="AJ86" i="29"/>
  <c r="AL100" i="29"/>
  <c r="AK100" i="29" s="1"/>
  <c r="AJ100" i="29"/>
  <c r="G100" i="29"/>
  <c r="H100" i="29"/>
  <c r="G121" i="29"/>
  <c r="H121" i="29"/>
  <c r="AL121" i="29"/>
  <c r="AK121" i="29" s="1"/>
  <c r="AJ121" i="29"/>
  <c r="AJ153" i="29"/>
  <c r="G153" i="29"/>
  <c r="H153" i="29"/>
  <c r="AL153" i="29"/>
  <c r="AK153" i="29" s="1"/>
  <c r="G67" i="29"/>
  <c r="H67" i="29"/>
  <c r="AJ67" i="29"/>
  <c r="AL67" i="29"/>
  <c r="AK67" i="29" s="1"/>
  <c r="G75" i="29"/>
  <c r="H75" i="29"/>
  <c r="AJ75" i="29"/>
  <c r="AL75" i="29"/>
  <c r="AK75" i="29" s="1"/>
  <c r="G93" i="29"/>
  <c r="H93" i="29"/>
  <c r="AL93" i="29"/>
  <c r="AK93" i="29" s="1"/>
  <c r="AJ93" i="29"/>
  <c r="H112" i="29"/>
  <c r="AL112" i="29"/>
  <c r="AK112" i="29" s="1"/>
  <c r="G112" i="29"/>
  <c r="AJ112" i="29"/>
  <c r="H66" i="29"/>
  <c r="AL66" i="29"/>
  <c r="AK66" i="29" s="1"/>
  <c r="AJ66" i="29"/>
  <c r="G66" i="29"/>
  <c r="AJ118" i="29"/>
  <c r="G118" i="29"/>
  <c r="H118" i="29"/>
  <c r="AL118" i="29"/>
  <c r="AK118" i="29" s="1"/>
  <c r="AL115" i="29"/>
  <c r="AK115" i="29" s="1"/>
  <c r="AJ115" i="29"/>
  <c r="G115" i="29"/>
  <c r="H115" i="29"/>
  <c r="G129" i="29"/>
  <c r="H129" i="29"/>
  <c r="AL129" i="29"/>
  <c r="AK129" i="29" s="1"/>
  <c r="AJ129" i="29"/>
  <c r="G145" i="29"/>
  <c r="H145" i="29"/>
  <c r="AL145" i="29"/>
  <c r="AK145" i="29" s="1"/>
  <c r="AJ145" i="29"/>
  <c r="AL165" i="29"/>
  <c r="AK165" i="29" s="1"/>
  <c r="AJ165" i="29"/>
  <c r="G165" i="29"/>
  <c r="H165" i="29"/>
  <c r="H131" i="28"/>
  <c r="AL131" i="28"/>
  <c r="AK131" i="28" s="1"/>
  <c r="AJ131" i="28"/>
  <c r="G131" i="28"/>
  <c r="H147" i="28"/>
  <c r="AL147" i="28"/>
  <c r="AK147" i="28" s="1"/>
  <c r="AJ147" i="28"/>
  <c r="G147" i="28"/>
  <c r="AL163" i="28"/>
  <c r="AK163" i="28" s="1"/>
  <c r="G163" i="28"/>
  <c r="AJ163" i="28"/>
  <c r="H163" i="28"/>
  <c r="AL114" i="28"/>
  <c r="AK114" i="28" s="1"/>
  <c r="AJ114" i="28"/>
  <c r="G114" i="28"/>
  <c r="H114" i="28"/>
  <c r="AL130" i="28"/>
  <c r="AK130" i="28" s="1"/>
  <c r="AJ130" i="28"/>
  <c r="G130" i="28"/>
  <c r="H130" i="28"/>
  <c r="AL146" i="28"/>
  <c r="AK146" i="28" s="1"/>
  <c r="AJ146" i="28"/>
  <c r="G146" i="28"/>
  <c r="H146" i="28"/>
  <c r="H21" i="29"/>
  <c r="AL21" i="29"/>
  <c r="AK21" i="29" s="1"/>
  <c r="AJ21" i="29"/>
  <c r="G21" i="29"/>
  <c r="H37" i="29"/>
  <c r="AL37" i="29"/>
  <c r="AK37" i="29" s="1"/>
  <c r="AJ37" i="29"/>
  <c r="G37" i="29"/>
  <c r="AL45" i="29"/>
  <c r="AK45" i="29" s="1"/>
  <c r="G45" i="29"/>
  <c r="X13" i="29" s="1"/>
  <c r="AJ45" i="29"/>
  <c r="H45" i="29"/>
  <c r="AL77" i="29"/>
  <c r="AK77" i="29" s="1"/>
  <c r="AJ77" i="29"/>
  <c r="G77" i="29"/>
  <c r="H77" i="29"/>
  <c r="AJ166" i="28"/>
  <c r="G166" i="28"/>
  <c r="H166" i="28"/>
  <c r="AL166" i="28"/>
  <c r="AK166" i="28" s="1"/>
  <c r="AL18" i="29"/>
  <c r="AK18" i="29" s="1"/>
  <c r="AJ18" i="29"/>
  <c r="G18" i="29"/>
  <c r="H18" i="29"/>
  <c r="AL34" i="29"/>
  <c r="AK34" i="29" s="1"/>
  <c r="AJ34" i="29"/>
  <c r="G34" i="29"/>
  <c r="H34" i="29"/>
  <c r="G51" i="29"/>
  <c r="H51" i="29"/>
  <c r="AJ51" i="29"/>
  <c r="AL51" i="29"/>
  <c r="AK51" i="29" s="1"/>
  <c r="H83" i="29"/>
  <c r="AL83" i="29"/>
  <c r="AK83" i="29" s="1"/>
  <c r="AJ83" i="29"/>
  <c r="G83" i="29"/>
  <c r="H99" i="29"/>
  <c r="AL99" i="29"/>
  <c r="AK99" i="29" s="1"/>
  <c r="AJ99" i="29"/>
  <c r="G99" i="29"/>
  <c r="AL52" i="29"/>
  <c r="AK52" i="29" s="1"/>
  <c r="AJ52" i="29"/>
  <c r="G52" i="29"/>
  <c r="H52" i="29"/>
  <c r="H62" i="29"/>
  <c r="AL62" i="29"/>
  <c r="AK62" i="29" s="1"/>
  <c r="AJ62" i="29"/>
  <c r="G62" i="29"/>
  <c r="G98" i="29"/>
  <c r="H98" i="29"/>
  <c r="AL98" i="29"/>
  <c r="AK98" i="29" s="1"/>
  <c r="AJ98" i="29"/>
  <c r="AJ138" i="29"/>
  <c r="G138" i="29"/>
  <c r="H138" i="29"/>
  <c r="AL138" i="29"/>
  <c r="AK138" i="29" s="1"/>
  <c r="G137" i="29"/>
  <c r="H137" i="29"/>
  <c r="AL137" i="29"/>
  <c r="AK137" i="29" s="1"/>
  <c r="AJ137" i="29"/>
  <c r="H147" i="29"/>
  <c r="AL147" i="29"/>
  <c r="AK147" i="29" s="1"/>
  <c r="AJ147" i="29"/>
  <c r="G147" i="29"/>
  <c r="AL161" i="29"/>
  <c r="AK161" i="29" s="1"/>
  <c r="AJ161" i="29"/>
  <c r="G161" i="29"/>
  <c r="H161" i="29"/>
  <c r="G171" i="29"/>
  <c r="H171" i="29"/>
  <c r="AL171" i="29"/>
  <c r="AK171" i="29" s="1"/>
  <c r="AJ171" i="29"/>
  <c r="H119" i="28"/>
  <c r="AL119" i="28"/>
  <c r="AK119" i="28" s="1"/>
  <c r="AJ119" i="28"/>
  <c r="G119" i="28"/>
  <c r="H135" i="28"/>
  <c r="AL135" i="28"/>
  <c r="AK135" i="28" s="1"/>
  <c r="AJ135" i="28"/>
  <c r="G135" i="28"/>
  <c r="AL171" i="28"/>
  <c r="AK171" i="28" s="1"/>
  <c r="G171" i="28"/>
  <c r="AJ171" i="28"/>
  <c r="H171" i="28"/>
  <c r="AL118" i="28"/>
  <c r="AK118" i="28" s="1"/>
  <c r="AJ118" i="28"/>
  <c r="G118" i="28"/>
  <c r="H118" i="28"/>
  <c r="AL134" i="28"/>
  <c r="AK134" i="28" s="1"/>
  <c r="AJ134" i="28"/>
  <c r="G134" i="28"/>
  <c r="H134" i="28"/>
  <c r="AL150" i="28"/>
  <c r="AK150" i="28" s="1"/>
  <c r="AJ150" i="28"/>
  <c r="G150" i="28"/>
  <c r="H150" i="28"/>
  <c r="H157" i="28"/>
  <c r="AJ157" i="28"/>
  <c r="AL157" i="28"/>
  <c r="AK157" i="28" s="1"/>
  <c r="G157" i="28"/>
  <c r="H25" i="29"/>
  <c r="AL25" i="29"/>
  <c r="AK25" i="29" s="1"/>
  <c r="AJ25" i="29"/>
  <c r="G25" i="29"/>
  <c r="H41" i="29"/>
  <c r="AL41" i="29"/>
  <c r="AK41" i="29" s="1"/>
  <c r="AJ41" i="29"/>
  <c r="G41" i="29"/>
  <c r="AL53" i="29"/>
  <c r="AK53" i="29" s="1"/>
  <c r="G53" i="29"/>
  <c r="AJ53" i="29"/>
  <c r="H53" i="29"/>
  <c r="AJ154" i="28"/>
  <c r="G154" i="28"/>
  <c r="T13" i="28" s="1"/>
  <c r="H154" i="28"/>
  <c r="AL154" i="28"/>
  <c r="AK154" i="28" s="1"/>
  <c r="AJ170" i="28"/>
  <c r="G170" i="28"/>
  <c r="H170" i="28"/>
  <c r="AL170" i="28"/>
  <c r="AK170" i="28" s="1"/>
  <c r="AL22" i="29"/>
  <c r="AK22" i="29" s="1"/>
  <c r="AJ22" i="29"/>
  <c r="G22" i="29"/>
  <c r="H22" i="29"/>
  <c r="AL38" i="29"/>
  <c r="AK38" i="29" s="1"/>
  <c r="AJ38" i="29"/>
  <c r="G38" i="29"/>
  <c r="H38" i="29"/>
  <c r="G59" i="29"/>
  <c r="H59" i="29"/>
  <c r="AJ59" i="29"/>
  <c r="AL59" i="29"/>
  <c r="AK59" i="29" s="1"/>
  <c r="H87" i="29"/>
  <c r="AL87" i="29"/>
  <c r="AK87" i="29" s="1"/>
  <c r="AJ87" i="29"/>
  <c r="G87" i="29"/>
  <c r="H103" i="29"/>
  <c r="AL103" i="29"/>
  <c r="AK103" i="29" s="1"/>
  <c r="AJ103" i="29"/>
  <c r="G103" i="29"/>
  <c r="H74" i="29"/>
  <c r="AL74" i="29"/>
  <c r="AK74" i="29" s="1"/>
  <c r="AJ74" i="29"/>
  <c r="G74" i="29"/>
  <c r="AL84" i="29"/>
  <c r="AK84" i="29" s="1"/>
  <c r="AJ84" i="29"/>
  <c r="G84" i="29"/>
  <c r="H84" i="29"/>
  <c r="G94" i="29"/>
  <c r="H94" i="29"/>
  <c r="AL94" i="29"/>
  <c r="AK94" i="29" s="1"/>
  <c r="AJ94" i="29"/>
  <c r="AL110" i="29"/>
  <c r="AK110" i="29" s="1"/>
  <c r="G110" i="29"/>
  <c r="H110" i="29"/>
  <c r="AJ110" i="29"/>
  <c r="AJ134" i="29"/>
  <c r="G134" i="29"/>
  <c r="H134" i="29"/>
  <c r="AL134" i="29"/>
  <c r="AK134" i="29" s="1"/>
  <c r="G133" i="29"/>
  <c r="H133" i="29"/>
  <c r="AL133" i="29"/>
  <c r="AK133" i="29" s="1"/>
  <c r="AJ133" i="29"/>
  <c r="G172" i="29"/>
  <c r="AJ172" i="29"/>
  <c r="H172" i="29"/>
  <c r="AL172" i="29"/>
  <c r="AK172" i="29" s="1"/>
  <c r="AL157" i="29"/>
  <c r="AK157" i="29" s="1"/>
  <c r="AJ157" i="29"/>
  <c r="G157" i="29"/>
  <c r="H157" i="29"/>
  <c r="AL162" i="29"/>
  <c r="AK162" i="29" s="1"/>
  <c r="G162" i="29"/>
  <c r="H162" i="29"/>
  <c r="AJ162" i="29"/>
  <c r="AJ116" i="29"/>
  <c r="H116" i="29"/>
  <c r="AL116" i="29"/>
  <c r="AK116" i="29" s="1"/>
  <c r="G116" i="29"/>
  <c r="AL48" i="29"/>
  <c r="AK48" i="29" s="1"/>
  <c r="AJ48" i="29"/>
  <c r="G48" i="29"/>
  <c r="H48" i="29"/>
  <c r="AL64" i="29"/>
  <c r="AK64" i="29" s="1"/>
  <c r="AJ64" i="29"/>
  <c r="G64" i="29"/>
  <c r="H64" i="29"/>
  <c r="AL80" i="29"/>
  <c r="AK80" i="29" s="1"/>
  <c r="AJ80" i="29"/>
  <c r="G80" i="29"/>
  <c r="H80" i="29"/>
  <c r="AL96" i="29"/>
  <c r="AK96" i="29" s="1"/>
  <c r="AJ96" i="29"/>
  <c r="G96" i="29"/>
  <c r="H96" i="29"/>
  <c r="H132" i="29"/>
  <c r="AL132" i="29"/>
  <c r="AK132" i="29" s="1"/>
  <c r="AJ132" i="29"/>
  <c r="G132" i="29"/>
  <c r="AL111" i="29"/>
  <c r="AK111" i="29" s="1"/>
  <c r="AJ111" i="29"/>
  <c r="G111" i="29"/>
  <c r="H111" i="29"/>
  <c r="AL127" i="29"/>
  <c r="AK127" i="29" s="1"/>
  <c r="AJ127" i="29"/>
  <c r="G127" i="29"/>
  <c r="H127" i="29"/>
  <c r="AL143" i="29"/>
  <c r="AK143" i="29" s="1"/>
  <c r="AJ143" i="29"/>
  <c r="G143" i="29"/>
  <c r="H143" i="29"/>
  <c r="G154" i="29"/>
  <c r="H154" i="29"/>
  <c r="AL154" i="29"/>
  <c r="AK154" i="29" s="1"/>
  <c r="AJ154" i="29"/>
  <c r="H166" i="29"/>
  <c r="AJ166" i="29"/>
  <c r="AL166" i="29"/>
  <c r="AK166" i="29" s="1"/>
  <c r="G166" i="29"/>
  <c r="G167" i="29"/>
  <c r="H167" i="29"/>
  <c r="AL167" i="29"/>
  <c r="AK167" i="29" s="1"/>
  <c r="AJ167" i="29"/>
  <c r="AL56" i="29"/>
  <c r="AK56" i="29" s="1"/>
  <c r="AJ56" i="29"/>
  <c r="G56" i="29"/>
  <c r="H56" i="29"/>
  <c r="AL72" i="29"/>
  <c r="AK72" i="29" s="1"/>
  <c r="AJ72" i="29"/>
  <c r="G72" i="29"/>
  <c r="H72" i="29"/>
  <c r="AL88" i="29"/>
  <c r="AK88" i="29" s="1"/>
  <c r="AJ88" i="29"/>
  <c r="G88" i="29"/>
  <c r="H88" i="29"/>
  <c r="AL104" i="29"/>
  <c r="AK104" i="29" s="1"/>
  <c r="AJ104" i="29"/>
  <c r="G104" i="29"/>
  <c r="H104" i="29"/>
  <c r="H124" i="29"/>
  <c r="AL124" i="29"/>
  <c r="AK124" i="29" s="1"/>
  <c r="AJ124" i="29"/>
  <c r="G124" i="29"/>
  <c r="H140" i="29"/>
  <c r="AL140" i="29"/>
  <c r="AK140" i="29" s="1"/>
  <c r="AJ140" i="29"/>
  <c r="G140" i="29"/>
  <c r="AL119" i="29"/>
  <c r="AK119" i="29" s="1"/>
  <c r="AJ119" i="29"/>
  <c r="G119" i="29"/>
  <c r="H119" i="29"/>
  <c r="AL135" i="29"/>
  <c r="AK135" i="29" s="1"/>
  <c r="AJ135" i="29"/>
  <c r="G135" i="29"/>
  <c r="H135" i="29"/>
  <c r="H151" i="29"/>
  <c r="AL151" i="29"/>
  <c r="AK151" i="29" s="1"/>
  <c r="AJ151" i="29"/>
  <c r="G151" i="29"/>
  <c r="H160" i="29"/>
  <c r="AL160" i="29"/>
  <c r="AK160" i="29" s="1"/>
  <c r="G160" i="29"/>
  <c r="AJ160" i="29"/>
  <c r="G159" i="29"/>
  <c r="H159" i="29"/>
  <c r="AL159" i="29"/>
  <c r="AK159" i="29" s="1"/>
  <c r="AJ159" i="29"/>
  <c r="AL44" i="29"/>
  <c r="AK44" i="29" s="1"/>
  <c r="AJ44" i="29"/>
  <c r="G44" i="29"/>
  <c r="H44" i="29"/>
  <c r="AL60" i="29"/>
  <c r="AK60" i="29" s="1"/>
  <c r="AJ60" i="29"/>
  <c r="G60" i="29"/>
  <c r="H60" i="29"/>
  <c r="AL76" i="29"/>
  <c r="AK76" i="29" s="1"/>
  <c r="AJ76" i="29"/>
  <c r="G76" i="29"/>
  <c r="H76" i="29"/>
  <c r="AL92" i="29"/>
  <c r="AK92" i="29" s="1"/>
  <c r="AJ92" i="29"/>
  <c r="G92" i="29"/>
  <c r="H92" i="29"/>
  <c r="AL108" i="29"/>
  <c r="AK108" i="29" s="1"/>
  <c r="AJ108" i="29"/>
  <c r="G108" i="29"/>
  <c r="H108" i="29"/>
  <c r="H128" i="29"/>
  <c r="AL128" i="29"/>
  <c r="AK128" i="29" s="1"/>
  <c r="AJ128" i="29"/>
  <c r="G128" i="29"/>
  <c r="H144" i="29"/>
  <c r="AL144" i="29"/>
  <c r="AK144" i="29" s="1"/>
  <c r="AJ144" i="29"/>
  <c r="G144" i="29"/>
  <c r="AL123" i="29"/>
  <c r="AK123" i="29" s="1"/>
  <c r="AJ123" i="29"/>
  <c r="G123" i="29"/>
  <c r="H123" i="29"/>
  <c r="AL139" i="29"/>
  <c r="AK139" i="29" s="1"/>
  <c r="AJ139" i="29"/>
  <c r="G139" i="29"/>
  <c r="H139" i="29"/>
  <c r="AL155" i="29"/>
  <c r="AK155" i="29" s="1"/>
  <c r="H155" i="29"/>
  <c r="AJ155" i="29"/>
  <c r="G155" i="29"/>
  <c r="H168" i="29"/>
  <c r="AL168" i="29"/>
  <c r="AK168" i="29" s="1"/>
  <c r="G168" i="29"/>
  <c r="AJ168" i="29"/>
  <c r="G150" i="29"/>
  <c r="H150" i="29"/>
  <c r="AL150" i="29"/>
  <c r="AK150" i="29" s="1"/>
  <c r="AJ150" i="29"/>
  <c r="H158" i="29"/>
  <c r="AJ158" i="29"/>
  <c r="AL158" i="29"/>
  <c r="AK158" i="29" s="1"/>
  <c r="G158" i="29"/>
  <c r="G163" i="29"/>
  <c r="H163" i="29"/>
  <c r="AL163" i="29"/>
  <c r="AK163" i="29" s="1"/>
  <c r="AJ163" i="29"/>
  <c r="AL232" i="2"/>
  <c r="AK232" i="2" s="1"/>
  <c r="F232" i="2"/>
  <c r="D232" i="2"/>
  <c r="C232" i="2" s="1"/>
  <c r="B232" i="2" s="1"/>
  <c r="H232" i="2"/>
  <c r="AL227" i="2"/>
  <c r="AK227" i="2" s="1"/>
  <c r="F227" i="2"/>
  <c r="D227" i="2"/>
  <c r="C227" i="2" s="1"/>
  <c r="B227" i="2" s="1"/>
  <c r="H227" i="2"/>
  <c r="AL222" i="2"/>
  <c r="AK222" i="2" s="1"/>
  <c r="F222" i="2"/>
  <c r="D222" i="2"/>
  <c r="C222" i="2" s="1"/>
  <c r="B222" i="2" s="1"/>
  <c r="H222" i="2"/>
  <c r="A16" i="2"/>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L217" i="2"/>
  <c r="AK217" i="2" s="1"/>
  <c r="D217" i="2"/>
  <c r="C217" i="2" s="1"/>
  <c r="B217" i="2" s="1"/>
  <c r="F217" i="2"/>
  <c r="H217" i="2"/>
  <c r="AL27" i="2"/>
  <c r="AK27" i="2" s="1"/>
  <c r="F27" i="2"/>
  <c r="D27" i="2"/>
  <c r="C27" i="2" s="1"/>
  <c r="B27" i="2" s="1"/>
  <c r="AL17" i="2"/>
  <c r="AK17" i="2" s="1"/>
  <c r="F17" i="2"/>
  <c r="D17" i="2"/>
  <c r="C17" i="2" s="1"/>
  <c r="B17" i="2" s="1"/>
  <c r="AL37" i="2"/>
  <c r="AK37" i="2" s="1"/>
  <c r="F37" i="2"/>
  <c r="D37" i="2"/>
  <c r="C37" i="2" s="1"/>
  <c r="B37" i="2" s="1"/>
  <c r="AL57" i="2"/>
  <c r="AK57" i="2" s="1"/>
  <c r="F57" i="2"/>
  <c r="D57" i="2"/>
  <c r="C57" i="2" s="1"/>
  <c r="B57" i="2" s="1"/>
  <c r="AL77" i="2"/>
  <c r="AK77" i="2" s="1"/>
  <c r="F77" i="2"/>
  <c r="D77" i="2"/>
  <c r="C77" i="2" s="1"/>
  <c r="B77" i="2" s="1"/>
  <c r="AL97" i="2"/>
  <c r="AK97" i="2" s="1"/>
  <c r="F97" i="2"/>
  <c r="D97" i="2"/>
  <c r="C97" i="2" s="1"/>
  <c r="B97" i="2" s="1"/>
  <c r="AL117" i="2"/>
  <c r="AK117" i="2" s="1"/>
  <c r="F117" i="2"/>
  <c r="D117" i="2"/>
  <c r="C117" i="2" s="1"/>
  <c r="B117" i="2" s="1"/>
  <c r="AL137" i="2"/>
  <c r="AK137" i="2" s="1"/>
  <c r="F137" i="2"/>
  <c r="D137" i="2"/>
  <c r="C137" i="2" s="1"/>
  <c r="B137" i="2" s="1"/>
  <c r="AL157" i="2"/>
  <c r="AK157" i="2" s="1"/>
  <c r="F157" i="2"/>
  <c r="D157" i="2"/>
  <c r="C157" i="2" s="1"/>
  <c r="B157" i="2" s="1"/>
  <c r="AL197" i="2"/>
  <c r="AK197" i="2" s="1"/>
  <c r="D197" i="2"/>
  <c r="C197" i="2" s="1"/>
  <c r="B197" i="2" s="1"/>
  <c r="F197" i="2"/>
  <c r="AL202" i="2"/>
  <c r="AK202" i="2" s="1"/>
  <c r="F202" i="2"/>
  <c r="D202" i="2"/>
  <c r="C202" i="2" s="1"/>
  <c r="B202" i="2" s="1"/>
  <c r="AL207" i="2"/>
  <c r="AK207" i="2" s="1"/>
  <c r="F207" i="2"/>
  <c r="D207" i="2"/>
  <c r="C207" i="2" s="1"/>
  <c r="B207" i="2" s="1"/>
  <c r="AL212" i="2"/>
  <c r="AK212" i="2" s="1"/>
  <c r="F212" i="2"/>
  <c r="D212" i="2"/>
  <c r="C212" i="2" s="1"/>
  <c r="B212" i="2" s="1"/>
  <c r="AL177" i="2"/>
  <c r="AK177" i="2" s="1"/>
  <c r="D177" i="2"/>
  <c r="C177" i="2" s="1"/>
  <c r="B177" i="2" s="1"/>
  <c r="F177" i="2"/>
  <c r="AL182" i="2"/>
  <c r="AK182" i="2" s="1"/>
  <c r="F182" i="2"/>
  <c r="D182" i="2"/>
  <c r="C182" i="2" s="1"/>
  <c r="B182" i="2" s="1"/>
  <c r="AL187" i="2"/>
  <c r="AK187" i="2" s="1"/>
  <c r="F187" i="2"/>
  <c r="D187" i="2"/>
  <c r="C187" i="2" s="1"/>
  <c r="B187" i="2" s="1"/>
  <c r="AL192" i="2"/>
  <c r="AK192" i="2" s="1"/>
  <c r="F192" i="2"/>
  <c r="D192" i="2"/>
  <c r="C192" i="2" s="1"/>
  <c r="B192" i="2" s="1"/>
  <c r="H202" i="2"/>
  <c r="H207" i="2"/>
  <c r="H212" i="2"/>
  <c r="AL257" i="2"/>
  <c r="AK257" i="2" s="1"/>
  <c r="D257" i="2"/>
  <c r="C257" i="2" s="1"/>
  <c r="B257" i="2" s="1"/>
  <c r="H257" i="2"/>
  <c r="F257" i="2"/>
  <c r="AL32" i="2"/>
  <c r="AK32" i="2" s="1"/>
  <c r="F32" i="2"/>
  <c r="D32" i="2"/>
  <c r="C32" i="2" s="1"/>
  <c r="B32" i="2" s="1"/>
  <c r="AL52" i="2"/>
  <c r="AK52" i="2" s="1"/>
  <c r="F52" i="2"/>
  <c r="D52" i="2"/>
  <c r="C52" i="2" s="1"/>
  <c r="B52" i="2" s="1"/>
  <c r="AL72" i="2"/>
  <c r="AK72" i="2" s="1"/>
  <c r="F72" i="2"/>
  <c r="D72" i="2"/>
  <c r="C72" i="2" s="1"/>
  <c r="B72" i="2" s="1"/>
  <c r="AL92" i="2"/>
  <c r="AK92" i="2" s="1"/>
  <c r="F92" i="2"/>
  <c r="D92" i="2"/>
  <c r="C92" i="2" s="1"/>
  <c r="B92" i="2" s="1"/>
  <c r="AL112" i="2"/>
  <c r="AK112" i="2" s="1"/>
  <c r="F112" i="2"/>
  <c r="D112" i="2"/>
  <c r="C112" i="2" s="1"/>
  <c r="B112" i="2" s="1"/>
  <c r="AL132" i="2"/>
  <c r="AK132" i="2" s="1"/>
  <c r="F132" i="2"/>
  <c r="D132" i="2"/>
  <c r="C132" i="2" s="1"/>
  <c r="B132" i="2" s="1"/>
  <c r="AL152" i="2"/>
  <c r="AK152" i="2" s="1"/>
  <c r="F152" i="2"/>
  <c r="D152" i="2"/>
  <c r="C152" i="2" s="1"/>
  <c r="B152" i="2" s="1"/>
  <c r="AL172" i="2"/>
  <c r="AK172" i="2" s="1"/>
  <c r="F172" i="2"/>
  <c r="D172" i="2"/>
  <c r="C172" i="2" s="1"/>
  <c r="B172" i="2" s="1"/>
  <c r="A201" i="2"/>
  <c r="A202" i="2" s="1"/>
  <c r="A203" i="2" s="1"/>
  <c r="A206" i="2"/>
  <c r="A207" i="2" s="1"/>
  <c r="A208" i="2" s="1"/>
  <c r="A211" i="2"/>
  <c r="A212" i="2" s="1"/>
  <c r="A213" i="2" s="1"/>
  <c r="AL47" i="2"/>
  <c r="AK47" i="2" s="1"/>
  <c r="F47" i="2"/>
  <c r="D47" i="2"/>
  <c r="C47" i="2" s="1"/>
  <c r="B47" i="2" s="1"/>
  <c r="AL67" i="2"/>
  <c r="AK67" i="2" s="1"/>
  <c r="F67" i="2"/>
  <c r="D67" i="2"/>
  <c r="C67" i="2" s="1"/>
  <c r="B67" i="2" s="1"/>
  <c r="AL87" i="2"/>
  <c r="AK87" i="2" s="1"/>
  <c r="F87" i="2"/>
  <c r="D87" i="2"/>
  <c r="C87" i="2" s="1"/>
  <c r="B87" i="2" s="1"/>
  <c r="AL107" i="2"/>
  <c r="AK107" i="2" s="1"/>
  <c r="F107" i="2"/>
  <c r="D107" i="2"/>
  <c r="C107" i="2" s="1"/>
  <c r="B107" i="2" s="1"/>
  <c r="AL127" i="2"/>
  <c r="AK127" i="2" s="1"/>
  <c r="F127" i="2"/>
  <c r="D127" i="2"/>
  <c r="C127" i="2" s="1"/>
  <c r="B127" i="2" s="1"/>
  <c r="AL147" i="2"/>
  <c r="AK147" i="2" s="1"/>
  <c r="F147" i="2"/>
  <c r="D147" i="2"/>
  <c r="C147" i="2" s="1"/>
  <c r="B147" i="2" s="1"/>
  <c r="AL167" i="2"/>
  <c r="AK167" i="2" s="1"/>
  <c r="F167" i="2"/>
  <c r="D167" i="2"/>
  <c r="C167" i="2" s="1"/>
  <c r="B167" i="2" s="1"/>
  <c r="A196" i="2"/>
  <c r="A197" i="2" s="1"/>
  <c r="A198" i="2" s="1"/>
  <c r="H167" i="2"/>
  <c r="AL22" i="2"/>
  <c r="AK22" i="2" s="1"/>
  <c r="F22" i="2"/>
  <c r="D22" i="2"/>
  <c r="C22" i="2" s="1"/>
  <c r="B22" i="2" s="1"/>
  <c r="AL42" i="2"/>
  <c r="AK42" i="2" s="1"/>
  <c r="F42" i="2"/>
  <c r="D42" i="2"/>
  <c r="C42" i="2" s="1"/>
  <c r="B42" i="2" s="1"/>
  <c r="AL62" i="2"/>
  <c r="AK62" i="2" s="1"/>
  <c r="F62" i="2"/>
  <c r="D62" i="2"/>
  <c r="C62" i="2" s="1"/>
  <c r="B62" i="2" s="1"/>
  <c r="AL82" i="2"/>
  <c r="AK82" i="2" s="1"/>
  <c r="F82" i="2"/>
  <c r="D82" i="2"/>
  <c r="C82" i="2" s="1"/>
  <c r="B82" i="2" s="1"/>
  <c r="AL102" i="2"/>
  <c r="AK102" i="2" s="1"/>
  <c r="F102" i="2"/>
  <c r="D102" i="2"/>
  <c r="C102" i="2" s="1"/>
  <c r="B102" i="2" s="1"/>
  <c r="AL122" i="2"/>
  <c r="AK122" i="2" s="1"/>
  <c r="F122" i="2"/>
  <c r="D122" i="2"/>
  <c r="C122" i="2" s="1"/>
  <c r="B122" i="2" s="1"/>
  <c r="AL142" i="2"/>
  <c r="AK142" i="2" s="1"/>
  <c r="F142" i="2"/>
  <c r="D142" i="2"/>
  <c r="C142" i="2" s="1"/>
  <c r="B142" i="2" s="1"/>
  <c r="AL162" i="2"/>
  <c r="AK162" i="2" s="1"/>
  <c r="F162" i="2"/>
  <c r="D162" i="2"/>
  <c r="C162" i="2" s="1"/>
  <c r="B162" i="2" s="1"/>
  <c r="AL237" i="2"/>
  <c r="AK237" i="2" s="1"/>
  <c r="D237" i="2"/>
  <c r="C237" i="2" s="1"/>
  <c r="B237" i="2" s="1"/>
  <c r="F237" i="2"/>
  <c r="AL242" i="2"/>
  <c r="AK242" i="2" s="1"/>
  <c r="F242" i="2"/>
  <c r="D242" i="2"/>
  <c r="C242" i="2" s="1"/>
  <c r="B242" i="2" s="1"/>
  <c r="AL247" i="2"/>
  <c r="AK247" i="2" s="1"/>
  <c r="H247" i="2"/>
  <c r="F247" i="2"/>
  <c r="D247" i="2"/>
  <c r="C247" i="2" s="1"/>
  <c r="B247" i="2" s="1"/>
  <c r="F250" i="2"/>
  <c r="A255" i="2"/>
  <c r="A256" i="2" s="1"/>
  <c r="A257" i="2" s="1"/>
  <c r="A258" i="2" s="1"/>
  <c r="D255" i="2"/>
  <c r="C255" i="2" s="1"/>
  <c r="B255" i="2" s="1"/>
  <c r="F255" i="2"/>
  <c r="H175" i="2"/>
  <c r="H195" i="2"/>
  <c r="H215" i="2"/>
  <c r="H235" i="2"/>
  <c r="D252" i="2"/>
  <c r="C252" i="2" s="1"/>
  <c r="B252" i="2" s="1"/>
  <c r="H255" i="2"/>
  <c r="A246" i="2"/>
  <c r="A247" i="2" s="1"/>
  <c r="A248" i="2" s="1"/>
  <c r="F252" i="2"/>
  <c r="Z13" i="2"/>
  <c r="J13" i="2"/>
  <c r="AD13" i="29"/>
  <c r="V13" i="29"/>
  <c r="T13" i="29"/>
  <c r="N13" i="29"/>
  <c r="AE13" i="29"/>
  <c r="AC13" i="29"/>
  <c r="W13" i="29"/>
  <c r="O13" i="29"/>
  <c r="M13" i="29"/>
  <c r="AH13" i="28"/>
  <c r="AB13" i="28"/>
  <c r="Z13" i="28"/>
  <c r="X13" i="28"/>
  <c r="R13" i="28"/>
  <c r="L13" i="28"/>
  <c r="J13" i="28"/>
  <c r="AG13" i="28"/>
  <c r="AC13" i="28"/>
  <c r="AA13" i="28"/>
  <c r="W13" i="28"/>
  <c r="U13" i="28"/>
  <c r="S13" i="28"/>
  <c r="Q13" i="28"/>
  <c r="M13" i="28"/>
  <c r="K13" i="28"/>
  <c r="AL13" i="27"/>
  <c r="AK13" i="27" s="1"/>
  <c r="AK14" i="27"/>
  <c r="AL13" i="26"/>
  <c r="AK13" i="26" s="1"/>
  <c r="AH13" i="25"/>
  <c r="AF13" i="25"/>
  <c r="AD13" i="25"/>
  <c r="AB13" i="25"/>
  <c r="Z13" i="25"/>
  <c r="X13" i="25"/>
  <c r="V13" i="25"/>
  <c r="T13" i="25"/>
  <c r="R13" i="25"/>
  <c r="P13" i="25"/>
  <c r="N13" i="25"/>
  <c r="L13" i="25"/>
  <c r="J13" i="25"/>
  <c r="AG13" i="25"/>
  <c r="AE13" i="25"/>
  <c r="AC13" i="25"/>
  <c r="AA13" i="25"/>
  <c r="Y13" i="25"/>
  <c r="W13" i="25"/>
  <c r="U13" i="25"/>
  <c r="S13" i="25"/>
  <c r="Q13" i="25"/>
  <c r="O13" i="25"/>
  <c r="M13" i="25"/>
  <c r="K13" i="25"/>
  <c r="I13" i="25"/>
  <c r="AL13" i="23"/>
  <c r="AK13" i="23" s="1"/>
  <c r="AH13" i="21"/>
  <c r="AF13" i="21"/>
  <c r="AD13" i="21"/>
  <c r="AB13" i="21"/>
  <c r="Z13" i="21"/>
  <c r="X13" i="21"/>
  <c r="V13" i="21"/>
  <c r="T13" i="21"/>
  <c r="R13" i="21"/>
  <c r="P13" i="21"/>
  <c r="N13" i="21"/>
  <c r="L13" i="21"/>
  <c r="J13" i="21"/>
  <c r="AG13" i="21"/>
  <c r="AE13" i="21"/>
  <c r="AC13" i="21"/>
  <c r="AA13" i="21"/>
  <c r="Y13" i="21"/>
  <c r="W13" i="21"/>
  <c r="U13" i="21"/>
  <c r="S13" i="21"/>
  <c r="Q13" i="21"/>
  <c r="O13" i="21"/>
  <c r="M13" i="21"/>
  <c r="K13" i="21"/>
  <c r="I13" i="21"/>
  <c r="AL13" i="20"/>
  <c r="AK13" i="20" s="1"/>
  <c r="AH13" i="18"/>
  <c r="AF13" i="18"/>
  <c r="AD13" i="18"/>
  <c r="AB13" i="18"/>
  <c r="Z13" i="18"/>
  <c r="X13" i="18"/>
  <c r="V13" i="18"/>
  <c r="T13" i="18"/>
  <c r="R13" i="18"/>
  <c r="P13" i="18"/>
  <c r="N13" i="18"/>
  <c r="L13" i="18"/>
  <c r="J13" i="18"/>
  <c r="AE13" i="18"/>
  <c r="AA13" i="18"/>
  <c r="W13" i="18"/>
  <c r="S13" i="18"/>
  <c r="O13" i="18"/>
  <c r="K13" i="18"/>
  <c r="AG13" i="18"/>
  <c r="AC13" i="18"/>
  <c r="Y13" i="18"/>
  <c r="U13" i="18"/>
  <c r="Q13" i="18"/>
  <c r="M13" i="18"/>
  <c r="I13" i="18"/>
  <c r="AL13" i="17"/>
  <c r="AK13" i="17" s="1"/>
  <c r="AG13" i="16"/>
  <c r="AE13" i="16"/>
  <c r="AC13" i="16"/>
  <c r="AA13" i="16"/>
  <c r="Y13" i="16"/>
  <c r="W13" i="16"/>
  <c r="U13" i="16"/>
  <c r="S13" i="16"/>
  <c r="Q13" i="16"/>
  <c r="O13" i="16"/>
  <c r="M13" i="16"/>
  <c r="K13" i="16"/>
  <c r="I13" i="16"/>
  <c r="AH13" i="16"/>
  <c r="AF13" i="16"/>
  <c r="AD13" i="16"/>
  <c r="AB13" i="16"/>
  <c r="Z13" i="16"/>
  <c r="X13" i="16"/>
  <c r="V13" i="16"/>
  <c r="T13" i="16"/>
  <c r="R13" i="16"/>
  <c r="P13" i="16"/>
  <c r="N13" i="16"/>
  <c r="L13" i="16"/>
  <c r="J13" i="16"/>
  <c r="AL13" i="15"/>
  <c r="AK13" i="15" s="1"/>
  <c r="AK14" i="15"/>
  <c r="P5" i="9"/>
  <c r="N5" i="9"/>
  <c r="L5" i="9"/>
  <c r="J5" i="9"/>
  <c r="H5" i="9"/>
  <c r="O5" i="9"/>
  <c r="M5" i="9"/>
  <c r="K5" i="9"/>
  <c r="I5" i="9"/>
  <c r="G5" i="9"/>
  <c r="AL13" i="7"/>
  <c r="AK13" i="7" s="1"/>
  <c r="AH13" i="6"/>
  <c r="AF13" i="6"/>
  <c r="AD13" i="6"/>
  <c r="AB13" i="6"/>
  <c r="Z13" i="6"/>
  <c r="X13" i="6"/>
  <c r="V13" i="6"/>
  <c r="T13" i="6"/>
  <c r="R13" i="6"/>
  <c r="P13" i="6"/>
  <c r="N13" i="6"/>
  <c r="L13" i="6"/>
  <c r="J13" i="6"/>
  <c r="AG13" i="6"/>
  <c r="AE13" i="6"/>
  <c r="AC13" i="6"/>
  <c r="AA13" i="6"/>
  <c r="Y13" i="6"/>
  <c r="W13" i="6"/>
  <c r="U13" i="6"/>
  <c r="S13" i="6"/>
  <c r="Q13" i="6"/>
  <c r="O13" i="6"/>
  <c r="M13" i="6"/>
  <c r="K13" i="6"/>
  <c r="I13" i="6"/>
  <c r="AH13" i="5"/>
  <c r="AF13" i="5"/>
  <c r="AD13" i="5"/>
  <c r="AB13" i="5"/>
  <c r="Z13" i="5"/>
  <c r="X13" i="5"/>
  <c r="V13" i="5"/>
  <c r="T13" i="5"/>
  <c r="R13" i="5"/>
  <c r="P13" i="5"/>
  <c r="N13" i="5"/>
  <c r="L13" i="5"/>
  <c r="J13" i="5"/>
  <c r="AG13" i="5"/>
  <c r="AE13" i="5"/>
  <c r="AC13" i="5"/>
  <c r="AA13" i="5"/>
  <c r="Y13" i="5"/>
  <c r="W13" i="5"/>
  <c r="U13" i="5"/>
  <c r="S13" i="5"/>
  <c r="Q13" i="5"/>
  <c r="O13" i="5"/>
  <c r="M13" i="5"/>
  <c r="K13" i="5"/>
  <c r="I13" i="5"/>
  <c r="AH13" i="4"/>
  <c r="AF13" i="4"/>
  <c r="AD13" i="4"/>
  <c r="AB13" i="4"/>
  <c r="Z13" i="4"/>
  <c r="X13" i="4"/>
  <c r="V13" i="4"/>
  <c r="T13" i="4"/>
  <c r="R13" i="4"/>
  <c r="P13" i="4"/>
  <c r="N13" i="4"/>
  <c r="L13" i="4"/>
  <c r="J13" i="4"/>
  <c r="AG13" i="4"/>
  <c r="AC13" i="4"/>
  <c r="Y13" i="4"/>
  <c r="U13" i="4"/>
  <c r="Q13" i="4"/>
  <c r="M13" i="4"/>
  <c r="I13" i="4"/>
  <c r="AE13" i="4"/>
  <c r="AA13" i="4"/>
  <c r="W13" i="4"/>
  <c r="S13" i="4"/>
  <c r="O13" i="4"/>
  <c r="K13" i="4"/>
  <c r="AG13" i="2"/>
  <c r="AE13" i="2"/>
  <c r="AC13" i="2"/>
  <c r="AA13" i="2"/>
  <c r="Y13" i="2"/>
  <c r="W13" i="2"/>
  <c r="U13" i="2"/>
  <c r="S13" i="2"/>
  <c r="Q13" i="2"/>
  <c r="O13" i="2"/>
  <c r="M13" i="2"/>
  <c r="K13" i="2"/>
  <c r="I13" i="2"/>
  <c r="F13" i="2"/>
  <c r="AF13" i="2"/>
  <c r="AB13" i="2"/>
  <c r="X13" i="2"/>
  <c r="T13" i="2"/>
  <c r="P13" i="2"/>
  <c r="L13" i="2"/>
  <c r="AG13" i="12"/>
  <c r="AE13" i="12"/>
  <c r="AC13" i="12"/>
  <c r="AA13" i="12"/>
  <c r="Y13" i="12"/>
  <c r="W13" i="12"/>
  <c r="U13" i="12"/>
  <c r="S13" i="12"/>
  <c r="Q13" i="12"/>
  <c r="O13" i="12"/>
  <c r="M13" i="12"/>
  <c r="K13" i="12"/>
  <c r="I13" i="12"/>
  <c r="AH13" i="12"/>
  <c r="AD13" i="12"/>
  <c r="Z13" i="12"/>
  <c r="V13" i="12"/>
  <c r="R13" i="12"/>
  <c r="N13" i="12"/>
  <c r="J13" i="12"/>
  <c r="AF13" i="12"/>
  <c r="AB13" i="12"/>
  <c r="X13" i="12"/>
  <c r="T13" i="12"/>
  <c r="P13" i="12"/>
  <c r="L13" i="12"/>
  <c r="AG13" i="11"/>
  <c r="AE13" i="11"/>
  <c r="AC13" i="11"/>
  <c r="AA13" i="11"/>
  <c r="Y13" i="11"/>
  <c r="W13" i="11"/>
  <c r="U13" i="11"/>
  <c r="S13" i="11"/>
  <c r="Q13" i="11"/>
  <c r="O13" i="11"/>
  <c r="M13" i="11"/>
  <c r="K13" i="11"/>
  <c r="I13" i="11"/>
  <c r="AH13" i="11"/>
  <c r="AD13" i="11"/>
  <c r="Z13" i="11"/>
  <c r="V13" i="11"/>
  <c r="R13" i="11"/>
  <c r="N13" i="11"/>
  <c r="J13" i="11"/>
  <c r="AF13" i="11"/>
  <c r="AB13" i="11"/>
  <c r="X13" i="11"/>
  <c r="T13" i="11"/>
  <c r="P13" i="11"/>
  <c r="L13" i="11"/>
  <c r="AD13" i="2"/>
  <c r="V13" i="2"/>
  <c r="R13" i="2"/>
  <c r="AL13" i="29"/>
  <c r="AK13" i="29" s="1"/>
  <c r="AL13" i="28"/>
  <c r="AK13" i="28" s="1"/>
  <c r="AG13" i="27"/>
  <c r="AE13" i="27"/>
  <c r="AC13" i="27"/>
  <c r="AA13" i="27"/>
  <c r="Y13" i="27"/>
  <c r="W13" i="27"/>
  <c r="U13" i="27"/>
  <c r="S13" i="27"/>
  <c r="Q13" i="27"/>
  <c r="O13" i="27"/>
  <c r="M13" i="27"/>
  <c r="K13" i="27"/>
  <c r="I13" i="27"/>
  <c r="AH13" i="27"/>
  <c r="AF13" i="27"/>
  <c r="AD13" i="27"/>
  <c r="AB13" i="27"/>
  <c r="Z13" i="27"/>
  <c r="X13" i="27"/>
  <c r="V13" i="27"/>
  <c r="T13" i="27"/>
  <c r="R13" i="27"/>
  <c r="P13" i="27"/>
  <c r="N13" i="27"/>
  <c r="L13" i="27"/>
  <c r="J13" i="27"/>
  <c r="AG13" i="26"/>
  <c r="AE13" i="26"/>
  <c r="AC13" i="26"/>
  <c r="AA13" i="26"/>
  <c r="Y13" i="26"/>
  <c r="W13" i="26"/>
  <c r="U13" i="26"/>
  <c r="S13" i="26"/>
  <c r="Q13" i="26"/>
  <c r="O13" i="26"/>
  <c r="M13" i="26"/>
  <c r="K13" i="26"/>
  <c r="I13" i="26"/>
  <c r="AH13" i="26"/>
  <c r="AF13" i="26"/>
  <c r="AD13" i="26"/>
  <c r="AB13" i="26"/>
  <c r="Z13" i="26"/>
  <c r="X13" i="26"/>
  <c r="V13" i="26"/>
  <c r="T13" i="26"/>
  <c r="R13" i="26"/>
  <c r="P13" i="26"/>
  <c r="N13" i="26"/>
  <c r="L13" i="26"/>
  <c r="J13" i="26"/>
  <c r="AK14" i="26"/>
  <c r="AL13" i="25"/>
  <c r="AK13" i="25" s="1"/>
  <c r="AH13" i="24"/>
  <c r="AF13" i="24"/>
  <c r="AD13" i="24"/>
  <c r="AB13" i="24"/>
  <c r="Z13" i="24"/>
  <c r="X13" i="24"/>
  <c r="V13" i="24"/>
  <c r="T13" i="24"/>
  <c r="R13" i="24"/>
  <c r="P13" i="24"/>
  <c r="N13" i="24"/>
  <c r="L13" i="24"/>
  <c r="J13" i="24"/>
  <c r="AG13" i="24"/>
  <c r="AE13" i="24"/>
  <c r="AC13" i="24"/>
  <c r="AA13" i="24"/>
  <c r="Y13" i="24"/>
  <c r="W13" i="24"/>
  <c r="U13" i="24"/>
  <c r="S13" i="24"/>
  <c r="Q13" i="24"/>
  <c r="O13" i="24"/>
  <c r="M13" i="24"/>
  <c r="K13" i="24"/>
  <c r="I13" i="24"/>
  <c r="AL13" i="24"/>
  <c r="AK13" i="24" s="1"/>
  <c r="AH13" i="23"/>
  <c r="AF13" i="23"/>
  <c r="AD13" i="23"/>
  <c r="AB13" i="23"/>
  <c r="Z13" i="23"/>
  <c r="X13" i="23"/>
  <c r="V13" i="23"/>
  <c r="T13" i="23"/>
  <c r="R13" i="23"/>
  <c r="P13" i="23"/>
  <c r="N13" i="23"/>
  <c r="L13" i="23"/>
  <c r="J13" i="23"/>
  <c r="AG13" i="23"/>
  <c r="AE13" i="23"/>
  <c r="AC13" i="23"/>
  <c r="AA13" i="23"/>
  <c r="Y13" i="23"/>
  <c r="W13" i="23"/>
  <c r="U13" i="23"/>
  <c r="S13" i="23"/>
  <c r="Q13" i="23"/>
  <c r="O13" i="23"/>
  <c r="M13" i="23"/>
  <c r="K13" i="23"/>
  <c r="I13" i="23"/>
  <c r="AH13" i="22"/>
  <c r="AF13" i="22"/>
  <c r="AD13" i="22"/>
  <c r="AB13" i="22"/>
  <c r="Z13" i="22"/>
  <c r="X13" i="22"/>
  <c r="V13" i="22"/>
  <c r="T13" i="22"/>
  <c r="R13" i="22"/>
  <c r="P13" i="22"/>
  <c r="N13" i="22"/>
  <c r="L13" i="22"/>
  <c r="J13" i="22"/>
  <c r="AG13" i="22"/>
  <c r="AE13" i="22"/>
  <c r="AC13" i="22"/>
  <c r="AA13" i="22"/>
  <c r="Y13" i="22"/>
  <c r="W13" i="22"/>
  <c r="U13" i="22"/>
  <c r="S13" i="22"/>
  <c r="Q13" i="22"/>
  <c r="O13" i="22"/>
  <c r="M13" i="22"/>
  <c r="K13" i="22"/>
  <c r="I13" i="22"/>
  <c r="AL13" i="22"/>
  <c r="AK13" i="22" s="1"/>
  <c r="AL13" i="21"/>
  <c r="AK13" i="21" s="1"/>
  <c r="AH13" i="20"/>
  <c r="AF13" i="20"/>
  <c r="AD13" i="20"/>
  <c r="AB13" i="20"/>
  <c r="Z13" i="20"/>
  <c r="X13" i="20"/>
  <c r="V13" i="20"/>
  <c r="T13" i="20"/>
  <c r="R13" i="20"/>
  <c r="P13" i="20"/>
  <c r="N13" i="20"/>
  <c r="L13" i="20"/>
  <c r="J13" i="20"/>
  <c r="AG13" i="20"/>
  <c r="AE13" i="20"/>
  <c r="AC13" i="20"/>
  <c r="AA13" i="20"/>
  <c r="Y13" i="20"/>
  <c r="W13" i="20"/>
  <c r="U13" i="20"/>
  <c r="S13" i="20"/>
  <c r="Q13" i="20"/>
  <c r="O13" i="20"/>
  <c r="M13" i="20"/>
  <c r="K13" i="20"/>
  <c r="I13" i="20"/>
  <c r="AH13" i="19"/>
  <c r="AF13" i="19"/>
  <c r="AD13" i="19"/>
  <c r="AB13" i="19"/>
  <c r="Z13" i="19"/>
  <c r="X13" i="19"/>
  <c r="V13" i="19"/>
  <c r="T13" i="19"/>
  <c r="R13" i="19"/>
  <c r="P13" i="19"/>
  <c r="N13" i="19"/>
  <c r="L13" i="19"/>
  <c r="J13" i="19"/>
  <c r="AG13" i="19"/>
  <c r="AE13" i="19"/>
  <c r="AC13" i="19"/>
  <c r="AA13" i="19"/>
  <c r="Y13" i="19"/>
  <c r="W13" i="19"/>
  <c r="U13" i="19"/>
  <c r="S13" i="19"/>
  <c r="Q13" i="19"/>
  <c r="O13" i="19"/>
  <c r="M13" i="19"/>
  <c r="K13" i="19"/>
  <c r="I13" i="19"/>
  <c r="AL13" i="19"/>
  <c r="AK13" i="19" s="1"/>
  <c r="AL13" i="18"/>
  <c r="AK13" i="18" s="1"/>
  <c r="AG13" i="17"/>
  <c r="AE13" i="17"/>
  <c r="AC13" i="17"/>
  <c r="AA13" i="17"/>
  <c r="Y13" i="17"/>
  <c r="W13" i="17"/>
  <c r="U13" i="17"/>
  <c r="S13" i="17"/>
  <c r="Q13" i="17"/>
  <c r="O13" i="17"/>
  <c r="M13" i="17"/>
  <c r="K13" i="17"/>
  <c r="I13" i="17"/>
  <c r="AH13" i="17"/>
  <c r="AF13" i="17"/>
  <c r="AD13" i="17"/>
  <c r="AB13" i="17"/>
  <c r="Z13" i="17"/>
  <c r="X13" i="17"/>
  <c r="V13" i="17"/>
  <c r="T13" i="17"/>
  <c r="R13" i="17"/>
  <c r="P13" i="17"/>
  <c r="N13" i="17"/>
  <c r="L13" i="17"/>
  <c r="J13" i="17"/>
  <c r="AL13" i="16"/>
  <c r="AK13" i="16" s="1"/>
  <c r="AK14" i="16"/>
  <c r="AG13" i="15"/>
  <c r="AE13" i="15"/>
  <c r="AC13" i="15"/>
  <c r="AA13" i="15"/>
  <c r="Y13" i="15"/>
  <c r="W13" i="15"/>
  <c r="U13" i="15"/>
  <c r="S13" i="15"/>
  <c r="Q13" i="15"/>
  <c r="O13" i="15"/>
  <c r="M13" i="15"/>
  <c r="K13" i="15"/>
  <c r="I13" i="15"/>
  <c r="AH13" i="15"/>
  <c r="AF13" i="15"/>
  <c r="AD13" i="15"/>
  <c r="AB13" i="15"/>
  <c r="Z13" i="15"/>
  <c r="X13" i="15"/>
  <c r="V13" i="15"/>
  <c r="T13" i="15"/>
  <c r="R13" i="15"/>
  <c r="P13" i="15"/>
  <c r="N13" i="15"/>
  <c r="L13" i="15"/>
  <c r="J13" i="15"/>
  <c r="AG13" i="14"/>
  <c r="AE13" i="14"/>
  <c r="AC13" i="14"/>
  <c r="AA13" i="14"/>
  <c r="Y13" i="14"/>
  <c r="W13" i="14"/>
  <c r="U13" i="14"/>
  <c r="S13" i="14"/>
  <c r="Q13" i="14"/>
  <c r="O13" i="14"/>
  <c r="M13" i="14"/>
  <c r="K13" i="14"/>
  <c r="I13" i="14"/>
  <c r="AH13" i="14"/>
  <c r="AF13" i="14"/>
  <c r="AD13" i="14"/>
  <c r="AB13" i="14"/>
  <c r="Z13" i="14"/>
  <c r="X13" i="14"/>
  <c r="V13" i="14"/>
  <c r="T13" i="14"/>
  <c r="R13" i="14"/>
  <c r="P13" i="14"/>
  <c r="N13" i="14"/>
  <c r="L13" i="14"/>
  <c r="J13" i="14"/>
  <c r="AL13" i="14"/>
  <c r="AK13" i="14" s="1"/>
  <c r="AK14" i="14"/>
  <c r="AG13" i="13"/>
  <c r="AE13" i="13"/>
  <c r="AC13" i="13"/>
  <c r="AA13" i="13"/>
  <c r="Y13" i="13"/>
  <c r="W13" i="13"/>
  <c r="U13" i="13"/>
  <c r="S13" i="13"/>
  <c r="Q13" i="13"/>
  <c r="O13" i="13"/>
  <c r="M13" i="13"/>
  <c r="K13" i="13"/>
  <c r="I13" i="13"/>
  <c r="AH13" i="13"/>
  <c r="AF13" i="13"/>
  <c r="AD13" i="13"/>
  <c r="AB13" i="13"/>
  <c r="Z13" i="13"/>
  <c r="X13" i="13"/>
  <c r="V13" i="13"/>
  <c r="T13" i="13"/>
  <c r="R13" i="13"/>
  <c r="P13" i="13"/>
  <c r="N13" i="13"/>
  <c r="L13" i="13"/>
  <c r="J13" i="13"/>
  <c r="AL13" i="13"/>
  <c r="AK13" i="13" s="1"/>
  <c r="AK14" i="13"/>
  <c r="AL13" i="12"/>
  <c r="AK13" i="12" s="1"/>
  <c r="AK14" i="12"/>
  <c r="AL13" i="11"/>
  <c r="AK13" i="11" s="1"/>
  <c r="AK14" i="11"/>
  <c r="AH13" i="10"/>
  <c r="AF13" i="10"/>
  <c r="AD13" i="10"/>
  <c r="AB13" i="10"/>
  <c r="Z13" i="10"/>
  <c r="X13" i="10"/>
  <c r="V13" i="10"/>
  <c r="T13" i="10"/>
  <c r="R13" i="10"/>
  <c r="P13" i="10"/>
  <c r="N13" i="10"/>
  <c r="L13" i="10"/>
  <c r="J13" i="10"/>
  <c r="AG13" i="10"/>
  <c r="AE13" i="10"/>
  <c r="AC13" i="10"/>
  <c r="AA13" i="10"/>
  <c r="Y13" i="10"/>
  <c r="W13" i="10"/>
  <c r="U13" i="10"/>
  <c r="S13" i="10"/>
  <c r="Q13" i="10"/>
  <c r="O13" i="10"/>
  <c r="M13" i="10"/>
  <c r="K13" i="10"/>
  <c r="I13" i="10"/>
  <c r="AL13" i="10"/>
  <c r="AK13" i="10" s="1"/>
  <c r="AH13" i="8"/>
  <c r="AF13" i="8"/>
  <c r="AD13" i="8"/>
  <c r="AB13" i="8"/>
  <c r="Z13" i="8"/>
  <c r="X13" i="8"/>
  <c r="V13" i="8"/>
  <c r="T13" i="8"/>
  <c r="R13" i="8"/>
  <c r="P13" i="8"/>
  <c r="N13" i="8"/>
  <c r="L13" i="8"/>
  <c r="J13" i="8"/>
  <c r="AG13" i="8"/>
  <c r="AE13" i="8"/>
  <c r="AC13" i="8"/>
  <c r="AA13" i="8"/>
  <c r="Y13" i="8"/>
  <c r="W13" i="8"/>
  <c r="U13" i="8"/>
  <c r="S13" i="8"/>
  <c r="Q13" i="8"/>
  <c r="O13" i="8"/>
  <c r="M13" i="8"/>
  <c r="K13" i="8"/>
  <c r="I13" i="8"/>
  <c r="AL13" i="8"/>
  <c r="AK13" i="8" s="1"/>
  <c r="AH13" i="7"/>
  <c r="AF13" i="7"/>
  <c r="AD13" i="7"/>
  <c r="AB13" i="7"/>
  <c r="Z13" i="7"/>
  <c r="X13" i="7"/>
  <c r="V13" i="7"/>
  <c r="T13" i="7"/>
  <c r="R13" i="7"/>
  <c r="P13" i="7"/>
  <c r="N13" i="7"/>
  <c r="L13" i="7"/>
  <c r="J13" i="7"/>
  <c r="AG13" i="7"/>
  <c r="AE13" i="7"/>
  <c r="AC13" i="7"/>
  <c r="AA13" i="7"/>
  <c r="Y13" i="7"/>
  <c r="W13" i="7"/>
  <c r="U13" i="7"/>
  <c r="S13" i="7"/>
  <c r="Q13" i="7"/>
  <c r="O13" i="7"/>
  <c r="M13" i="7"/>
  <c r="K13" i="7"/>
  <c r="I13" i="7"/>
  <c r="AL13" i="6"/>
  <c r="AK13" i="6" s="1"/>
  <c r="AL13" i="5"/>
  <c r="AK13" i="5" s="1"/>
  <c r="AL13" i="4"/>
  <c r="AK13" i="4" s="1"/>
  <c r="AH13" i="3"/>
  <c r="AF13" i="3"/>
  <c r="AD13" i="3"/>
  <c r="AB13" i="3"/>
  <c r="Z13" i="3"/>
  <c r="X13" i="3"/>
  <c r="V13" i="3"/>
  <c r="T13" i="3"/>
  <c r="R13" i="3"/>
  <c r="P13" i="3"/>
  <c r="N13" i="3"/>
  <c r="L13" i="3"/>
  <c r="J13" i="3"/>
  <c r="AG13" i="3"/>
  <c r="AE13" i="3"/>
  <c r="AC13" i="3"/>
  <c r="AA13" i="3"/>
  <c r="Y13" i="3"/>
  <c r="W13" i="3"/>
  <c r="U13" i="3"/>
  <c r="S13" i="3"/>
  <c r="Q13" i="3"/>
  <c r="O13" i="3"/>
  <c r="M13" i="3"/>
  <c r="K13" i="3"/>
  <c r="I13" i="3"/>
  <c r="AL13" i="3"/>
  <c r="AK13" i="3" s="1"/>
  <c r="Q13" i="29" l="1"/>
  <c r="AG13" i="29"/>
  <c r="N13" i="28"/>
  <c r="AD13" i="28"/>
  <c r="S13" i="29"/>
  <c r="J13" i="29"/>
  <c r="Z13" i="29"/>
  <c r="I13" i="28"/>
  <c r="Y13" i="28"/>
  <c r="P13" i="28"/>
  <c r="U13" i="29"/>
  <c r="L13" i="29"/>
  <c r="AB13" i="29"/>
  <c r="AL13" i="2"/>
  <c r="AK13" i="2" s="1"/>
  <c r="I13" i="29"/>
  <c r="Y13" i="29"/>
  <c r="P13" i="29"/>
  <c r="O13" i="28"/>
  <c r="AJ13" i="28" s="1"/>
  <c r="AE13" i="28"/>
  <c r="K13" i="29"/>
  <c r="AA13" i="29"/>
  <c r="R13" i="29"/>
  <c r="AJ13" i="14"/>
  <c r="AJ13" i="15"/>
  <c r="AJ13" i="17"/>
  <c r="AJ13" i="11"/>
  <c r="AJ13" i="12"/>
  <c r="AJ13" i="7"/>
  <c r="AJ13" i="13"/>
  <c r="AJ13" i="3"/>
  <c r="AJ13" i="8"/>
  <c r="AJ13" i="10"/>
  <c r="AJ13" i="19"/>
  <c r="AJ13" i="20"/>
  <c r="AJ13" i="22"/>
  <c r="AJ13" i="23"/>
  <c r="AJ13" i="26"/>
  <c r="AJ13" i="27"/>
  <c r="AJ13" i="4"/>
  <c r="AJ13" i="5"/>
  <c r="AJ13" i="6"/>
  <c r="AJ13" i="16"/>
  <c r="AJ13" i="18"/>
  <c r="AJ13" i="25"/>
  <c r="AJ13" i="2"/>
  <c r="AJ13" i="24"/>
  <c r="AJ13" i="21"/>
  <c r="AJ13" i="29"/>
</calcChain>
</file>

<file path=xl/sharedStrings.xml><?xml version="1.0" encoding="utf-8"?>
<sst xmlns="http://schemas.openxmlformats.org/spreadsheetml/2006/main" count="2595" uniqueCount="1321">
  <si>
    <t xml:space="preserve">Коды </t>
  </si>
  <si>
    <t>наименования образовательных программ</t>
  </si>
  <si>
    <t>Ведомственная принадлежность</t>
  </si>
  <si>
    <t>Тип</t>
  </si>
  <si>
    <t>Регионы</t>
  </si>
  <si>
    <t>ФО</t>
  </si>
  <si>
    <t>Кол-во наимен.</t>
  </si>
  <si>
    <t>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t>
  </si>
  <si>
    <t>05.01.01</t>
  </si>
  <si>
    <t>Гидрометнаблюдатель</t>
  </si>
  <si>
    <t>федеральная</t>
  </si>
  <si>
    <t>ПОО</t>
  </si>
  <si>
    <t>Алтайский край</t>
  </si>
  <si>
    <t>ДФО</t>
  </si>
  <si>
    <t>Все</t>
  </si>
  <si>
    <t>"*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t>
  </si>
  <si>
    <t>05.02.01</t>
  </si>
  <si>
    <t>Картография</t>
  </si>
  <si>
    <t>региональная</t>
  </si>
  <si>
    <t>ОО ВО</t>
  </si>
  <si>
    <t>Амурская 
  область</t>
  </si>
  <si>
    <t>ПФО</t>
  </si>
  <si>
    <t>Всего по всем</t>
  </si>
  <si>
    <t>05.02.02</t>
  </si>
  <si>
    <t>Гидрология</t>
  </si>
  <si>
    <t>муниципальная</t>
  </si>
  <si>
    <t>Архангельская область</t>
  </si>
  <si>
    <t>СЗФО</t>
  </si>
  <si>
    <t>Всего (общая численность выпускников)</t>
  </si>
  <si>
    <t>Для начала заполнения, мы указываем специальность в столбце E через выпадающий список, и автоматически создаются строки по специальности, и заполняем данные</t>
  </si>
  <si>
    <t>05.02.03</t>
  </si>
  <si>
    <t>Метеорология</t>
  </si>
  <si>
    <t>частная</t>
  </si>
  <si>
    <t>Астраханская область</t>
  </si>
  <si>
    <t>СКФО</t>
  </si>
  <si>
    <t>из общей численности выпускников (из строки 01): лица с ОВЗ</t>
  </si>
  <si>
    <t>07.02.01</t>
  </si>
  <si>
    <t>Архитектура</t>
  </si>
  <si>
    <t>Белгородская область</t>
  </si>
  <si>
    <t>СФО</t>
  </si>
  <si>
    <t>из числа лиц с ОВЗ (из строки 02): инвалиды и дети-инвалиды</t>
  </si>
  <si>
    <t>08.01.01</t>
  </si>
  <si>
    <t>Изготовитель арматурных сеток и каркасов</t>
  </si>
  <si>
    <t>Брянская область</t>
  </si>
  <si>
    <t>УФО</t>
  </si>
  <si>
    <t>Инвалиды и дети-инвалиды (кроме учтенных в строке 03)</t>
  </si>
  <si>
    <t>08.01.02</t>
  </si>
  <si>
    <t>Монтажник трубопроводов</t>
  </si>
  <si>
    <t>Владимирская область</t>
  </si>
  <si>
    <t>ЦФО</t>
  </si>
  <si>
    <t>Имеют договор о целевом обучении</t>
  </si>
  <si>
    <t>08.01.03</t>
  </si>
  <si>
    <t>Трубоклад</t>
  </si>
  <si>
    <t>Волгоградская область</t>
  </si>
  <si>
    <t>ЮФО</t>
  </si>
  <si>
    <t>08.01.04</t>
  </si>
  <si>
    <t>Кровельщик</t>
  </si>
  <si>
    <t>Вологодская область</t>
  </si>
  <si>
    <t>08.01.05</t>
  </si>
  <si>
    <t>Мастер столярно-плотничных и паркетных работ</t>
  </si>
  <si>
    <t>Воронежская область</t>
  </si>
  <si>
    <t>08.01.06</t>
  </si>
  <si>
    <t>Мастер сухого строительства</t>
  </si>
  <si>
    <t>город Москва</t>
  </si>
  <si>
    <t>08.01.07</t>
  </si>
  <si>
    <t>Мастер общестроительных работ</t>
  </si>
  <si>
    <t>город Санкт-Петербург</t>
  </si>
  <si>
    <t>08.01.08</t>
  </si>
  <si>
    <t>Мастер отделочных строительных работ</t>
  </si>
  <si>
    <t>город Севастополь</t>
  </si>
  <si>
    <t>08.01.09</t>
  </si>
  <si>
    <t>Слесарь по строительно-монтажным работам</t>
  </si>
  <si>
    <t>Еврейская автономная область</t>
  </si>
  <si>
    <t>08.01.10</t>
  </si>
  <si>
    <t>Мастер жилищно-коммунального хозяйства</t>
  </si>
  <si>
    <t>Забайкальский край</t>
  </si>
  <si>
    <t>08.01.11</t>
  </si>
  <si>
    <t>Машинист машин и оборудования в производстве цемента</t>
  </si>
  <si>
    <t>Ивановская область</t>
  </si>
  <si>
    <t>08.01.12</t>
  </si>
  <si>
    <t>Оператор технологического оборудования в производстве стеновых и вяжущих материалов</t>
  </si>
  <si>
    <t>Иркутская область</t>
  </si>
  <si>
    <t>08.01.13</t>
  </si>
  <si>
    <t>Изготовитель железобетонных изделий</t>
  </si>
  <si>
    <t>Кабардино-Балкарская республика</t>
  </si>
  <si>
    <t>08.01.14</t>
  </si>
  <si>
    <t>Монтажник санитарно-технических, вентиляционных систем и оборудования</t>
  </si>
  <si>
    <t>Калининградская область</t>
  </si>
  <si>
    <t>08.01.15</t>
  </si>
  <si>
    <t>Слесарь по изготовлению деталей и узлов технических систем в строительстве</t>
  </si>
  <si>
    <t>Калужская область</t>
  </si>
  <si>
    <t>08.01.16</t>
  </si>
  <si>
    <t>Электромонтажник по сигнализации, централизации и блокировке</t>
  </si>
  <si>
    <t>Камчатский край</t>
  </si>
  <si>
    <t>08.01.17</t>
  </si>
  <si>
    <t>Электромонтажник-наладчик</t>
  </si>
  <si>
    <t>Карачаево-Черкесская Республика</t>
  </si>
  <si>
    <t>08.01.18</t>
  </si>
  <si>
    <t>Электромонтажник электрических сетей и электрооборудования</t>
  </si>
  <si>
    <t>Кемеровская область - Кузбасс</t>
  </si>
  <si>
    <t>08.01.19</t>
  </si>
  <si>
    <t>Электромонтажник по силовым сетям и электрооборудованию</t>
  </si>
  <si>
    <t>Кировская область</t>
  </si>
  <si>
    <t>08.01.20</t>
  </si>
  <si>
    <t>Электромонтажник по электрическим машинам</t>
  </si>
  <si>
    <t>Костромская область</t>
  </si>
  <si>
    <t>08.01.21</t>
  </si>
  <si>
    <t>Монтажник электрических подъемников (лифтов)</t>
  </si>
  <si>
    <t>Краснодарский край</t>
  </si>
  <si>
    <t>08.01.22</t>
  </si>
  <si>
    <t>Мастер путевых машин</t>
  </si>
  <si>
    <t>Красноярский край</t>
  </si>
  <si>
    <t>08.01.23</t>
  </si>
  <si>
    <t>Бригадир-путеец</t>
  </si>
  <si>
    <t>Курганская область</t>
  </si>
  <si>
    <t>08.01.24</t>
  </si>
  <si>
    <t>Мастер столярно-плотничных, паркетных и стекольных работ</t>
  </si>
  <si>
    <t>Курская область</t>
  </si>
  <si>
    <t>08.01.25</t>
  </si>
  <si>
    <t>Мастер отделочных строительных и декоративных работ</t>
  </si>
  <si>
    <t>Ленинградская область</t>
  </si>
  <si>
    <t>08.01.26</t>
  </si>
  <si>
    <t>Мастер по ремонту и обслуживанию инженерных систем жилищно-коммунального хозяйства</t>
  </si>
  <si>
    <t>Липецкая область</t>
  </si>
  <si>
    <t>08.02.01</t>
  </si>
  <si>
    <t>Строительство и эксплуатация зданий и сооружений</t>
  </si>
  <si>
    <t>Магаданская область</t>
  </si>
  <si>
    <t>08.02.02</t>
  </si>
  <si>
    <t>Строительство и эксплуатация инженерных сооружений</t>
  </si>
  <si>
    <t>Московская область</t>
  </si>
  <si>
    <t>08.02.03</t>
  </si>
  <si>
    <t>Производство неметаллических строительных изделий и конструкций</t>
  </si>
  <si>
    <t>Мурманская область</t>
  </si>
  <si>
    <t>08.02.04</t>
  </si>
  <si>
    <t>Водоснабжение и водоотведение</t>
  </si>
  <si>
    <t>Ненецкий автономный округ</t>
  </si>
  <si>
    <t>08.02.05</t>
  </si>
  <si>
    <t>Строительство и эксплуатация автомобильных дорог и аэродромов</t>
  </si>
  <si>
    <t>Нижегородская область</t>
  </si>
  <si>
    <t>08.02.06</t>
  </si>
  <si>
    <t>Строительство и эксплуатация городских путей сообщения</t>
  </si>
  <si>
    <t>Новгородская область</t>
  </si>
  <si>
    <t>08.02.07</t>
  </si>
  <si>
    <t>Монтаж и эксплуатация внутренних сантехнических устройств, кондиционирования воздуха и вентиляции</t>
  </si>
  <si>
    <t>Новосибирская область</t>
  </si>
  <si>
    <t>08.02.08</t>
  </si>
  <si>
    <t>Монтаж и эксплуатация оборудования и систем газоснабжения</t>
  </si>
  <si>
    <t>Омская область</t>
  </si>
  <si>
    <t>08.02.09</t>
  </si>
  <si>
    <t>Монтаж, наладка и эксплуатация электрооборудования промышленных и гражданских зданий</t>
  </si>
  <si>
    <t>Оренбургская область</t>
  </si>
  <si>
    <t>08.02.10</t>
  </si>
  <si>
    <t>Строительство железных дорог, путь и путевое хозяйство</t>
  </si>
  <si>
    <t>Орловская область</t>
  </si>
  <si>
    <t>08.02.11</t>
  </si>
  <si>
    <t>Управление, эксплуатация и обслуживание многоквартирного дома</t>
  </si>
  <si>
    <t>Пензенская область</t>
  </si>
  <si>
    <t>09.01.01</t>
  </si>
  <si>
    <t>Наладчик аппаратного и программного обеспечения</t>
  </si>
  <si>
    <t>Пермский край</t>
  </si>
  <si>
    <t>09.01.02</t>
  </si>
  <si>
    <t>Наладчик компьютерных сетей</t>
  </si>
  <si>
    <t>Приморский Край</t>
  </si>
  <si>
    <t>09.01.03</t>
  </si>
  <si>
    <t>Мастер по обработке цифровой информации</t>
  </si>
  <si>
    <t>Псковская область</t>
  </si>
  <si>
    <t>09.02.01</t>
  </si>
  <si>
    <t>Компьютерные системы и комплексы</t>
  </si>
  <si>
    <t>Республика Адыгея</t>
  </si>
  <si>
    <t>09.02.02</t>
  </si>
  <si>
    <t>Компьютерные сети</t>
  </si>
  <si>
    <t>Республика Алтай</t>
  </si>
  <si>
    <t>09.02.03</t>
  </si>
  <si>
    <t>Программирование в компьютерных системах</t>
  </si>
  <si>
    <t>Республика Башкортостан</t>
  </si>
  <si>
    <t>09.02.04</t>
  </si>
  <si>
    <t>Информационные системы (по отраслям)</t>
  </si>
  <si>
    <t>Республика Бурятия</t>
  </si>
  <si>
    <t>09.02.05</t>
  </si>
  <si>
    <t>Прикладная информатика (по отраслям)</t>
  </si>
  <si>
    <t>Республика Дагестан</t>
  </si>
  <si>
    <t>09.02.06</t>
  </si>
  <si>
    <t>Сетевое и системное администрирование</t>
  </si>
  <si>
    <t>Республика Ингушетия</t>
  </si>
  <si>
    <t>09.02.07</t>
  </si>
  <si>
    <t>Информационные системы и программирование</t>
  </si>
  <si>
    <t>Республика Калмыкия</t>
  </si>
  <si>
    <t>10.02.01</t>
  </si>
  <si>
    <t>Организация и технология защиты информации</t>
  </si>
  <si>
    <t>Республика Карелия</t>
  </si>
  <si>
    <t>10.02.02</t>
  </si>
  <si>
    <t>Информационная безопасность телекоммуникационных систем</t>
  </si>
  <si>
    <t>Республика Коми</t>
  </si>
  <si>
    <t>10.02.03</t>
  </si>
  <si>
    <t>Информационная безопасность автоматизированных систем</t>
  </si>
  <si>
    <t>Республика Крым</t>
  </si>
  <si>
    <t>10.02.04</t>
  </si>
  <si>
    <t>Обеспечение информационной безопасности телекоммуникационных систем</t>
  </si>
  <si>
    <t>Республика Марий Эл</t>
  </si>
  <si>
    <t>10.02.05</t>
  </si>
  <si>
    <t>Обеспечение информационной безопасности автоматизированных систем</t>
  </si>
  <si>
    <t>Республика Мордовия</t>
  </si>
  <si>
    <t>11.01.01</t>
  </si>
  <si>
    <t>Монтажник радиоэлектронной аппаратуры и приборов</t>
  </si>
  <si>
    <t>Республика Саха (Якутия)</t>
  </si>
  <si>
    <t>11.01.02</t>
  </si>
  <si>
    <t>Радиомеханик</t>
  </si>
  <si>
    <t>Республика Северная Осетия - Алания</t>
  </si>
  <si>
    <t>11.01.03</t>
  </si>
  <si>
    <t>Радиооператор</t>
  </si>
  <si>
    <t>Республика Татарстан</t>
  </si>
  <si>
    <t>11.01.04</t>
  </si>
  <si>
    <t>Монтажник оборудования радио- и телефонной связи</t>
  </si>
  <si>
    <t>Республика Тыва</t>
  </si>
  <si>
    <t>11.01.05</t>
  </si>
  <si>
    <t>Монтажник связи</t>
  </si>
  <si>
    <t>Республика Хакасия</t>
  </si>
  <si>
    <t>11.01.06</t>
  </si>
  <si>
    <t>Электромонтер оборудования электросвязи и проводного вещания</t>
  </si>
  <si>
    <t>Ростовская область</t>
  </si>
  <si>
    <t>11.01.07</t>
  </si>
  <si>
    <t>Электромонтер по ремонту линейно-кабельных сооружений телефонной связи и проводного вещания</t>
  </si>
  <si>
    <t>Рязанская область</t>
  </si>
  <si>
    <t>11.01.08</t>
  </si>
  <si>
    <t>Оператор связи</t>
  </si>
  <si>
    <t>Самарская область</t>
  </si>
  <si>
    <t>11.01.09</t>
  </si>
  <si>
    <t>Оператор микроэлектронного производства</t>
  </si>
  <si>
    <t>Саратовская область</t>
  </si>
  <si>
    <t>11.01.10</t>
  </si>
  <si>
    <t>Оператор оборудования элионных процессов</t>
  </si>
  <si>
    <t>Сахалинская область</t>
  </si>
  <si>
    <t>11.01.11</t>
  </si>
  <si>
    <t>Наладчик технологического оборудования (электронная техника)</t>
  </si>
  <si>
    <t>Свердловская область</t>
  </si>
  <si>
    <t>11.01.12</t>
  </si>
  <si>
    <t>Сборщик изделий электронной техники</t>
  </si>
  <si>
    <t>Смоленская область</t>
  </si>
  <si>
    <t>11.01.13</t>
  </si>
  <si>
    <t>Сборщик приборов вакуумной электроники</t>
  </si>
  <si>
    <t>Ставропольский край</t>
  </si>
  <si>
    <t>11.02.01</t>
  </si>
  <si>
    <t>Радиоаппаратостроение</t>
  </si>
  <si>
    <t>Тамбовская область</t>
  </si>
  <si>
    <t>11.02.02</t>
  </si>
  <si>
    <t>Техническое обслуживание и ремонт радиоэлектронной техники (по отраслям)</t>
  </si>
  <si>
    <t>Тверская область</t>
  </si>
  <si>
    <t>11.02.03</t>
  </si>
  <si>
    <t>Эксплуатация оборудования радиосвязи и электрорадионавигации судов</t>
  </si>
  <si>
    <t>Томская область</t>
  </si>
  <si>
    <t>11.02.04</t>
  </si>
  <si>
    <t>Радиотехнические комплексы и системы управления космических летательных аппаратов</t>
  </si>
  <si>
    <t>Тульская область</t>
  </si>
  <si>
    <t>11.02.05</t>
  </si>
  <si>
    <t>Аудиовизуальная техника</t>
  </si>
  <si>
    <t>Тюменская область</t>
  </si>
  <si>
    <t>11.02.06</t>
  </si>
  <si>
    <t>Техническая эксплуатация транспортного радиоэлектронного оборудования (по видам транспорта)</t>
  </si>
  <si>
    <t>Удмуртская республика</t>
  </si>
  <si>
    <t>11.02.07</t>
  </si>
  <si>
    <t>Радиотехнические информационные системы</t>
  </si>
  <si>
    <t>Ульяновская область</t>
  </si>
  <si>
    <t>11.02.08</t>
  </si>
  <si>
    <t>Средства связи с подвижными объектами</t>
  </si>
  <si>
    <t>Хабаровский край</t>
  </si>
  <si>
    <t>11.02.09</t>
  </si>
  <si>
    <t>Многоканальные телекоммуникационные системы</t>
  </si>
  <si>
    <t>Ханты-Мансийский автономный округ - Югра</t>
  </si>
  <si>
    <t>11.02.10</t>
  </si>
  <si>
    <t>Радиосвязь, радиовещание и телевидение</t>
  </si>
  <si>
    <t>Челябинская область</t>
  </si>
  <si>
    <t>11.02.11</t>
  </si>
  <si>
    <t>Сети связи и системы коммутации</t>
  </si>
  <si>
    <t>Чеченская Республика</t>
  </si>
  <si>
    <t>11.02.12</t>
  </si>
  <si>
    <t>Почтовая связь</t>
  </si>
  <si>
    <t>Чувашская Республика</t>
  </si>
  <si>
    <t>11.02.13</t>
  </si>
  <si>
    <t>Твердотельная электроника</t>
  </si>
  <si>
    <t>Чукотский автономный округ</t>
  </si>
  <si>
    <t>11.02.14</t>
  </si>
  <si>
    <t>Электронные приборы и устройства</t>
  </si>
  <si>
    <t>Ямало-Ненецкий автономный округ</t>
  </si>
  <si>
    <t>11.02.15</t>
  </si>
  <si>
    <t>Инфокоммуникационные сети и системы связи</t>
  </si>
  <si>
    <t>Ярославская область</t>
  </si>
  <si>
    <t>11.02.16</t>
  </si>
  <si>
    <t>Монтаж, техническое обслуживание и ремонт электронных приборов и устройств</t>
  </si>
  <si>
    <t>12.01.01</t>
  </si>
  <si>
    <t>Наладчик оборудования оптического производства</t>
  </si>
  <si>
    <t>12.01.02</t>
  </si>
  <si>
    <t>Оптик-механик</t>
  </si>
  <si>
    <t>12.01.03</t>
  </si>
  <si>
    <t>Сборщик очков</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</si>
  <si>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</si>
  <si>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</si>
  <si>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</si>
  <si>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</si>
  <si>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</si>
  <si>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</si>
  <si>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</si>
  <si>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</si>
  <si>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12.01.08</t>
  </si>
  <si>
    <t>Механик протезно-ортопедических изделий</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</si>
  <si>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</si>
  <si>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</si>
  <si>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</si>
  <si>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</si>
  <si>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</si>
  <si>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</si>
  <si>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</si>
  <si>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</si>
  <si>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</si>
  <si>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</si>
  <si>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</si>
  <si>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</si>
  <si>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</si>
  <si>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</si>
  <si>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</si>
  <si>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</si>
  <si>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</si>
  <si>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</si>
  <si>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</si>
  <si>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</si>
  <si>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12.02.10</t>
  </si>
  <si>
    <t>Монтаж, техническое обслуживание и ремонт биотехнических и медицинских аппаратов и систем</t>
  </si>
  <si>
    <t>13.01.01</t>
  </si>
  <si>
    <t>Машинист котлов</t>
  </si>
  <si>
    <t>13.01.02</t>
  </si>
  <si>
    <t>Машинист паровых турбин</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</si>
  <si>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</si>
  <si>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</si>
  <si>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</si>
  <si>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</si>
  <si>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</si>
  <si>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</si>
  <si>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</si>
  <si>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Электромонтер-литейщик по монтажу воздушных линий высокого напряжения и контактной сети</t>
  </si>
  <si>
    <t>13.01.07</t>
  </si>
  <si>
    <t>Электромонтер по ремонту электросетей</t>
  </si>
  <si>
    <t>13.01.08</t>
  </si>
  <si>
    <t>Сборщик трансформаторов</t>
  </si>
  <si>
    <t>13.01.09</t>
  </si>
  <si>
    <t>Сборщик электрических машин и аппаратов</t>
  </si>
  <si>
    <t>13.01.10</t>
  </si>
  <si>
    <t>Электромонтер по ремонту и обслуживанию электрооборудования (по отраслям)</t>
  </si>
  <si>
    <t>13.01.11</t>
  </si>
  <si>
    <t>Электромеханик по испытанию и ремонту электрооборудования летательных аппаратов</t>
  </si>
  <si>
    <t>13.01.12</t>
  </si>
  <si>
    <t>Сборщик электроизмерительных приборов</t>
  </si>
  <si>
    <t>13.01.13</t>
  </si>
  <si>
    <t>Электромонтажник-схемщик</t>
  </si>
  <si>
    <t>13.01.14</t>
  </si>
  <si>
    <t>Электромеханик по лифтам</t>
  </si>
  <si>
    <t>13.02.01</t>
  </si>
  <si>
    <t>Тепловые электрические станции</t>
  </si>
  <si>
    <t>13.02.02</t>
  </si>
  <si>
    <t>Теплоснабжение и теплотехническое оборудование</t>
  </si>
  <si>
    <t>13.02.03</t>
  </si>
  <si>
    <t>Электрические станции, сети и системы</t>
  </si>
  <si>
    <t>13.02.04</t>
  </si>
  <si>
    <t>Гидроэлектроэнергетические установки</t>
  </si>
  <si>
    <t>13.02.05</t>
  </si>
  <si>
    <t>Технология воды, топлива и смазочных материалов на электрических станциях</t>
  </si>
  <si>
    <t>13.02.06</t>
  </si>
  <si>
    <t>Релейная защита и автоматизация электроэнергетических систем</t>
  </si>
  <si>
    <t>13.02.07</t>
  </si>
  <si>
    <t>Электроснабжение (по отраслям)</t>
  </si>
  <si>
    <t>13.02.08</t>
  </si>
  <si>
    <t>Электроизоляционная, кабельная и конденсаторная техника</t>
  </si>
  <si>
    <t>13.02.09</t>
  </si>
  <si>
    <t>Монтаж и эксплуатация линий электропередачи</t>
  </si>
  <si>
    <t>13.02.10</t>
  </si>
  <si>
    <t>Электрические машины и аппараты</t>
  </si>
  <si>
    <t>13.02.11</t>
  </si>
  <si>
    <t>Техническая эксплуатация и обслуживание электрического и электромеханического оборудования (по отраслям)</t>
  </si>
  <si>
    <t>14.02.01</t>
  </si>
  <si>
    <t>Атомные электрические станции и установки</t>
  </si>
  <si>
    <t>14.02.02</t>
  </si>
  <si>
    <t>Радиационная безопасность</t>
  </si>
  <si>
    <t>14.02.03</t>
  </si>
  <si>
    <t>Технология разделения изотопов</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</si>
  <si>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</si>
  <si>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</si>
  <si>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</si>
  <si>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</si>
  <si>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</si>
  <si>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</si>
  <si>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</si>
  <si>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</si>
  <si>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</si>
  <si>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</si>
  <si>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</si>
  <si>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</si>
  <si>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</si>
  <si>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</si>
  <si>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</si>
  <si>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</si>
  <si>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15.01.09</t>
  </si>
  <si>
    <t>Машинист лесозаготовительных и трелевочных машин</t>
  </si>
  <si>
    <t>15.01.10</t>
  </si>
  <si>
    <t>Слесарь по ремонту лесозаготовительного оборудования</t>
  </si>
  <si>
    <t>15.01.11</t>
  </si>
  <si>
    <t>Электромонтажник блоков электронно-механических часов</t>
  </si>
  <si>
    <t>15.01.12</t>
  </si>
  <si>
    <t>Часовщик-ремонтник</t>
  </si>
  <si>
    <t>15.01.13</t>
  </si>
  <si>
    <t>Монтажник технологического оборудования (по видам оборудования)</t>
  </si>
  <si>
    <t>15.01.14</t>
  </si>
  <si>
    <t>Наладчик оборудования в бумажном производстве</t>
  </si>
  <si>
    <t>15.01.15</t>
  </si>
  <si>
    <t>Наладчик деревообрабатывающего оборудования</t>
  </si>
  <si>
    <t>15.01.16</t>
  </si>
  <si>
    <t>Наладчик технологического оборудования в производстве строительных материалов</t>
  </si>
  <si>
    <t>15.01.17</t>
  </si>
  <si>
    <t>Электромеханик по торговому и холодильному оборудованию</t>
  </si>
  <si>
    <t>15.01.18</t>
  </si>
  <si>
    <t>Машинист холодильных установок</t>
  </si>
  <si>
    <t>15.01.19</t>
  </si>
  <si>
    <t>Наладчик контрольно-измерительных приборов и автоматики</t>
  </si>
  <si>
    <t>15.01.20</t>
  </si>
  <si>
    <t>Слесарь по контрольно-измерительным приборам и автоматике</t>
  </si>
  <si>
    <t>15.01.21</t>
  </si>
  <si>
    <t>Электромонтер охранно-пожарной сигнализации</t>
  </si>
  <si>
    <t>15.01.22</t>
  </si>
  <si>
    <t>Чертежник-конструктор</t>
  </si>
  <si>
    <t>15.01.23</t>
  </si>
  <si>
    <t>Наладчик станков и оборудования в механообработке</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</si>
  <si>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</si>
  <si>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</si>
  <si>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</si>
  <si>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</si>
  <si>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</si>
  <si>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</si>
  <si>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</si>
  <si>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</si>
  <si>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</si>
  <si>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</si>
  <si>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</si>
  <si>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станочных и слесарных работ</t>
  </si>
  <si>
    <t>15.01.30</t>
  </si>
  <si>
    <t>Слесарь</t>
  </si>
  <si>
    <t>15.01.31</t>
  </si>
  <si>
    <t>Мастер контрольно-измерительных приборов и автоматики</t>
  </si>
  <si>
    <t>15.01.32</t>
  </si>
  <si>
    <t>Оператор станков с программным управлением</t>
  </si>
  <si>
    <t>15.01.33</t>
  </si>
  <si>
    <t>Токарь на станках с числовым программным управлением</t>
  </si>
  <si>
    <t>15.01.34</t>
  </si>
  <si>
    <t>Фрезеровщик на станках с числовым программным управлением</t>
  </si>
  <si>
    <t>15.01.35</t>
  </si>
  <si>
    <t>Мастер слесарных работ</t>
  </si>
  <si>
    <t>15.01.36</t>
  </si>
  <si>
    <t>Дефектоскопист</t>
  </si>
  <si>
    <t>15.02.01</t>
  </si>
  <si>
    <t>Монтаж и техническая эксплуатация промышленного оборудования (по отраслям)</t>
  </si>
  <si>
    <t>15.02.02</t>
  </si>
  <si>
    <t>Техническая эксплуатация оборудования для производства электронной техники</t>
  </si>
  <si>
    <t>15.02.03</t>
  </si>
  <si>
    <t>Техническая эксплуатация гидравлических машин, гидроприводов и гидропневмоавтоматики</t>
  </si>
  <si>
    <t>15.02.04</t>
  </si>
  <si>
    <t>Специальные машины и устройства</t>
  </si>
  <si>
    <t>15.02.05</t>
  </si>
  <si>
    <t>Техническая эксплуатация оборудования в торговле и общественном питании</t>
  </si>
  <si>
    <t>15.02.06</t>
  </si>
  <si>
    <t>Монтаж и техническая эксплуатация холодильно-компрессорных машин и установок (по отраслям)</t>
  </si>
  <si>
    <t>15.02.07</t>
  </si>
  <si>
    <t>Автоматизация технологических процессов и производств (по отраслям)</t>
  </si>
  <si>
    <t>15.02.08</t>
  </si>
  <si>
    <t>Технология машиностроения</t>
  </si>
  <si>
    <t>15.02.09</t>
  </si>
  <si>
    <t>Аддитивные технологии</t>
  </si>
  <si>
    <t>15.02.10</t>
  </si>
  <si>
    <t>Мехатроника и мобильная робототехника (по отраслям)</t>
  </si>
  <si>
    <t>15.02.11</t>
  </si>
  <si>
    <t>Техническая эксплуатация и обслуживание роботизированного производства</t>
  </si>
  <si>
    <t>15.02.12</t>
  </si>
  <si>
    <t>Монтаж, техническое обслуживание и ремонт промышленного оборудования (по отраслям)</t>
  </si>
  <si>
    <t>15.02.13</t>
  </si>
  <si>
    <t>Техническое обслуживание и ремонт систем вентиляции и кондиционирования</t>
  </si>
  <si>
    <t>15.02.14</t>
  </si>
  <si>
    <t>Оснащение средствами автоматизации технологических процессов и производств (по отраслям)</t>
  </si>
  <si>
    <t>15.02.15</t>
  </si>
  <si>
    <t>Технология металлообрабатывающего производства</t>
  </si>
  <si>
    <t>18.01.01</t>
  </si>
  <si>
    <t>Лаборант по физико-механическим испытаниям</t>
  </si>
  <si>
    <t>18.01.02</t>
  </si>
  <si>
    <t>Лаборант-эколог</t>
  </si>
  <si>
    <t>18.01.03</t>
  </si>
  <si>
    <t>Аппаратчик-оператор экологических установок</t>
  </si>
  <si>
    <t>18.01.04</t>
  </si>
  <si>
    <t>Изготовитель изделий строительной керамики</t>
  </si>
  <si>
    <t>18.01.05</t>
  </si>
  <si>
    <t>Аппаратчик-оператор производства неорганических веществ</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</si>
  <si>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</si>
  <si>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</si>
  <si>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</si>
  <si>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</si>
  <si>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</si>
  <si>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</si>
  <si>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</si>
  <si>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</si>
  <si>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</si>
  <si>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</si>
  <si>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</si>
  <si>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</si>
  <si>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</si>
  <si>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</si>
  <si>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</si>
  <si>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</si>
  <si>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</si>
  <si>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</si>
  <si>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18.01.15</t>
  </si>
  <si>
    <t>Изготовитель эмалированной посуды</t>
  </si>
  <si>
    <t>18.01.16</t>
  </si>
  <si>
    <t>Аппаратчик в производстве химических волокон</t>
  </si>
  <si>
    <t>18.01.17</t>
  </si>
  <si>
    <t>Оператор в производстве химических волокон</t>
  </si>
  <si>
    <t>18.01.18</t>
  </si>
  <si>
    <t>Аппаратчик производства синтетических смол и пластических масс</t>
  </si>
  <si>
    <t>18.01.19</t>
  </si>
  <si>
    <t>Машинист-оператор в производстве изделий из пластмасс</t>
  </si>
  <si>
    <t>18.01.20</t>
  </si>
  <si>
    <t>Прессовщик изделий из пластмасс</t>
  </si>
  <si>
    <t>18.01.21</t>
  </si>
  <si>
    <t>Машинист-аппаратчик подготовительных процессов в производстве резиновых смесей, резиновых технических изделий и шин</t>
  </si>
  <si>
    <t>18.01.22</t>
  </si>
  <si>
    <t>Оператор в производстве шин</t>
  </si>
  <si>
    <t>18.01.23</t>
  </si>
  <si>
    <t>Оператор процессов вулканизации</t>
  </si>
  <si>
    <t>18.01.24</t>
  </si>
  <si>
    <t>Мастер шиномонтажной мастерской</t>
  </si>
  <si>
    <t>18.01.25</t>
  </si>
  <si>
    <t>Оператор в производстве резиновых технических изделий и обуви</t>
  </si>
  <si>
    <t>18.01.26</t>
  </si>
  <si>
    <t>Аппаратчик-оператор нефтехимического производства</t>
  </si>
  <si>
    <t>18.01.27</t>
  </si>
  <si>
    <t>Машинист технологических насосов и компрессоров</t>
  </si>
  <si>
    <t>18.01.28</t>
  </si>
  <si>
    <t>Оператор нефтепереработки</t>
  </si>
  <si>
    <t>18.01.29</t>
  </si>
  <si>
    <t>Мастер по обслуживанию магистральных трубопроводов</t>
  </si>
  <si>
    <t>18.01.30</t>
  </si>
  <si>
    <t>Аппаратчик-оператор коксохимического производства</t>
  </si>
  <si>
    <t>18.01.31</t>
  </si>
  <si>
    <t>Машинист машин коксохимического производства</t>
  </si>
  <si>
    <t>18.01.32</t>
  </si>
  <si>
    <t>Аппаратчик-оператор азотных производств и продуктов органического синтеза</t>
  </si>
  <si>
    <t>18.01.33</t>
  </si>
  <si>
    <t>Лаборант по контролю качества сырья, реактивов, промежуточных продуктов, готовой продукции, отходов производства (по отраслям)</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</si>
  <si>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</si>
  <si>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</si>
  <si>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</si>
  <si>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</si>
  <si>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18.02.03</t>
  </si>
  <si>
    <t>Химическая технология неорганических веществ</t>
  </si>
  <si>
    <t>18.02.04</t>
  </si>
  <si>
    <t>Электрохимическое производство</t>
  </si>
  <si>
    <t>18.02.05</t>
  </si>
  <si>
    <t>Производство тугоплавких неметаллических и силикатных материалов и изделий</t>
  </si>
  <si>
    <t>18.02.06</t>
  </si>
  <si>
    <t>Химическая технология органических веществ</t>
  </si>
  <si>
    <t>18.02.07</t>
  </si>
  <si>
    <t>Технология производства и переработки пластических масс и эластомеров</t>
  </si>
  <si>
    <t>18.02.08</t>
  </si>
  <si>
    <t>Технология кинофотоматериалов и магнитных носителей</t>
  </si>
  <si>
    <t>18.02.09</t>
  </si>
  <si>
    <t>Переработка нефти и газа</t>
  </si>
  <si>
    <t>18.02.10</t>
  </si>
  <si>
    <t>Коксохимическое производство</t>
  </si>
  <si>
    <t>18.02.11</t>
  </si>
  <si>
    <t>Технология пиротехнических составов и изделий</t>
  </si>
  <si>
    <t>18.02.12</t>
  </si>
  <si>
    <t>Технология аналитического контроля комических соединений</t>
  </si>
  <si>
    <t>18.02.13</t>
  </si>
  <si>
    <t>Технология производства изделий из полимерных композитов</t>
  </si>
  <si>
    <t>19.01.01</t>
  </si>
  <si>
    <t>Аппаратчик-оператор в биотехнологии</t>
  </si>
  <si>
    <t>19.01.02</t>
  </si>
  <si>
    <t>Лаборант-аналитик</t>
  </si>
  <si>
    <t>19.01.03</t>
  </si>
  <si>
    <t>Аппаратчик элеваторного, мукомольного, крупяного и комбикормового производства</t>
  </si>
  <si>
    <t>19.01.04</t>
  </si>
  <si>
    <t>Пекарь</t>
  </si>
  <si>
    <t>19.01.05</t>
  </si>
  <si>
    <t>Оператор поточно-автоматической линии (макаронное производство)</t>
  </si>
  <si>
    <t>19.01.06</t>
  </si>
  <si>
    <t>Аппаратчик производства сахара</t>
  </si>
  <si>
    <t>19.01.07</t>
  </si>
  <si>
    <t>Кондитер сахаристых изделий</t>
  </si>
  <si>
    <t>19.01.08</t>
  </si>
  <si>
    <t>Пивовар</t>
  </si>
  <si>
    <t>19.01.09</t>
  </si>
  <si>
    <t>Наладчик оборудования в производстве пищевой продукции (по отраслям производства)</t>
  </si>
  <si>
    <t>19.01.10</t>
  </si>
  <si>
    <t>Мастер производства молочной продукции</t>
  </si>
  <si>
    <t>19.01.11</t>
  </si>
  <si>
    <t>Изготовитель мороженого</t>
  </si>
  <si>
    <t>19.01.12</t>
  </si>
  <si>
    <t>Переработчик скота и мяса</t>
  </si>
  <si>
    <t>19.01.13</t>
  </si>
  <si>
    <t>Обработчик птицы и кроликов</t>
  </si>
  <si>
    <t>19.01.14</t>
  </si>
  <si>
    <t>Оператор процессов колбасного производства</t>
  </si>
  <si>
    <t>19.01.15</t>
  </si>
  <si>
    <t>Аппаратчик получения растительного масла</t>
  </si>
  <si>
    <t>19.01.16</t>
  </si>
  <si>
    <t>Оператор линии производства маргарина</t>
  </si>
  <si>
    <t>19.01.17</t>
  </si>
  <si>
    <t>Повар, кондитер</t>
  </si>
  <si>
    <t>19.02.01</t>
  </si>
  <si>
    <t>Биохимическое производство</t>
  </si>
  <si>
    <t>19.02.02</t>
  </si>
  <si>
    <t>Технология хранения и переработки зерна</t>
  </si>
  <si>
    <t>19.02.03</t>
  </si>
  <si>
    <t>Технология хлеба, кондитерских и макаронных изделий</t>
  </si>
  <si>
    <t>19.02.04</t>
  </si>
  <si>
    <t>Технология сахаристых продуктов</t>
  </si>
  <si>
    <t>19.02.05</t>
  </si>
  <si>
    <t>Технология бродильных производств и виноделие</t>
  </si>
  <si>
    <t>19.02.06</t>
  </si>
  <si>
    <t>Технология консервов и пищеконцентратов</t>
  </si>
  <si>
    <t>19.02.07</t>
  </si>
  <si>
    <t>Технология молока и молочных продуктов</t>
  </si>
  <si>
    <t>19.02.08</t>
  </si>
  <si>
    <t>Технология мяса и мясных продуктов</t>
  </si>
  <si>
    <t>19.02.09</t>
  </si>
  <si>
    <t>Технология жиров и жирозаменителей</t>
  </si>
  <si>
    <t>19.02.10</t>
  </si>
  <si>
    <t>Технология продукции общественного питания</t>
  </si>
  <si>
    <t>20.01.01</t>
  </si>
  <si>
    <t>Пожарный</t>
  </si>
  <si>
    <t>20.02.01</t>
  </si>
  <si>
    <t>Рациональное использование природохозяйственных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</si>
  <si>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</si>
  <si>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</si>
  <si>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</si>
  <si>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</si>
  <si>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</si>
  <si>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</si>
  <si>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21.01.01</t>
  </si>
  <si>
    <t>Оператор нефтяных и газовых скважин</t>
  </si>
  <si>
    <t>21.01.02</t>
  </si>
  <si>
    <t>Оператор по ремонту скважин</t>
  </si>
  <si>
    <t>21.01.03</t>
  </si>
  <si>
    <t>Бурильщик эксплуатационных и разведочных скважин</t>
  </si>
  <si>
    <t>21.01.04</t>
  </si>
  <si>
    <t>Машинист на буровых установках</t>
  </si>
  <si>
    <t>21.01.05</t>
  </si>
  <si>
    <t>Оператор (моторист) по цементажу скважин</t>
  </si>
  <si>
    <t>21.01.06</t>
  </si>
  <si>
    <t>Вышкомонтажник (широкого профиля)</t>
  </si>
  <si>
    <t>21.01.07</t>
  </si>
  <si>
    <t>Бурильщик морского бурения скважин</t>
  </si>
  <si>
    <t>21.01.08</t>
  </si>
  <si>
    <t>Машинист на открытых горных работах</t>
  </si>
  <si>
    <t>21.01.09</t>
  </si>
  <si>
    <t>Машинист машин по добыче и переработке торфа</t>
  </si>
  <si>
    <t>21.01.10</t>
  </si>
  <si>
    <t>Ремонтник горного оборудования</t>
  </si>
  <si>
    <t>21.01.11</t>
  </si>
  <si>
    <t>Горнорабочий на подземных работах</t>
  </si>
  <si>
    <t>21.01.12</t>
  </si>
  <si>
    <t>Машинист электровоза (на горных выработках)</t>
  </si>
  <si>
    <t>21.01.13</t>
  </si>
  <si>
    <t>Проходчик</t>
  </si>
  <si>
    <t>21.01.14</t>
  </si>
  <si>
    <t>Горномонтажник подземный</t>
  </si>
  <si>
    <t>21.01.15</t>
  </si>
  <si>
    <t>Электрослесарь подземный</t>
  </si>
  <si>
    <t>21.01.16</t>
  </si>
  <si>
    <t>Обогатитель полезных ископаемых</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</si>
  <si>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</si>
  <si>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</si>
  <si>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</si>
  <si>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</si>
  <si>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</si>
  <si>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газонефтехранилиш</t>
  </si>
  <si>
    <t>21.02.04</t>
  </si>
  <si>
    <t>Землеустройство</t>
  </si>
  <si>
    <t>21.02.05</t>
  </si>
  <si>
    <t>Земельно-имущественные отношения</t>
  </si>
  <si>
    <t>21.02.06</t>
  </si>
  <si>
    <t>Информационные системы обеспечения градостроительной деятельности</t>
  </si>
  <si>
    <t>21.02.07</t>
  </si>
  <si>
    <t>Аэрофотогеодезия</t>
  </si>
  <si>
    <t>21.02.08</t>
  </si>
  <si>
    <t>Прикладная геодезия</t>
  </si>
  <si>
    <t>21.02.09</t>
  </si>
  <si>
    <t>Гидрогеология и инженерная геология</t>
  </si>
  <si>
    <t>21.02.10</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</si>
  <si>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</si>
  <si>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</si>
  <si>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</si>
  <si>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</si>
  <si>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</si>
  <si>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</si>
  <si>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</si>
  <si>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</si>
  <si>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</si>
  <si>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</si>
  <si>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</si>
  <si>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</si>
  <si>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</si>
  <si>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</si>
  <si>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</si>
  <si>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</si>
  <si>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</si>
  <si>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22.01.01</t>
  </si>
  <si>
    <t>Доменщик</t>
  </si>
  <si>
    <t>22.01.02</t>
  </si>
  <si>
    <t>Сталеплавильщик (по типам производства)</t>
  </si>
  <si>
    <t>22.01.03</t>
  </si>
  <si>
    <t>Машинист крана металлургического производства</t>
  </si>
  <si>
    <t>22.01.04</t>
  </si>
  <si>
    <t>Контролер металлургического производства</t>
  </si>
  <si>
    <t>22.01.05</t>
  </si>
  <si>
    <t>Аппаратчик-оператор в производстве цветных металлов</t>
  </si>
  <si>
    <t>22.01.06</t>
  </si>
  <si>
    <t>Оператор-обработчик цветных металлов</t>
  </si>
  <si>
    <t>22.01.07</t>
  </si>
  <si>
    <t>Модельщик</t>
  </si>
  <si>
    <t>22.01.08</t>
  </si>
  <si>
    <t>Оператор прокатного производства</t>
  </si>
  <si>
    <t>22.01.09</t>
  </si>
  <si>
    <t>Оператор трубного производства</t>
  </si>
  <si>
    <t>22.01.10</t>
  </si>
  <si>
    <t>Оператор в производстве огнеупоров</t>
  </si>
  <si>
    <t>22.02.01</t>
  </si>
  <si>
    <t>Металлургия черных металлов</t>
  </si>
  <si>
    <t>22.02.02</t>
  </si>
  <si>
    <t>Металлургия цветных металлов</t>
  </si>
  <si>
    <t>22.02.03</t>
  </si>
  <si>
    <t>Литейное производство черных и цветных металлов</t>
  </si>
  <si>
    <t>22.02.04</t>
  </si>
  <si>
    <t>Металловедение и термическая обработка металлов</t>
  </si>
  <si>
    <t>22.02.05</t>
  </si>
  <si>
    <t>Обработка металлов давлением</t>
  </si>
  <si>
    <t>22.02.06</t>
  </si>
  <si>
    <t>Сварочное производство</t>
  </si>
  <si>
    <t>22.02.07</t>
  </si>
  <si>
    <t>Порошковая металлургия, композиционные материалы, покрытия</t>
  </si>
  <si>
    <t>23.01.01</t>
  </si>
  <si>
    <t>Оператор транспортного терминала</t>
  </si>
  <si>
    <t>23.01.02</t>
  </si>
  <si>
    <t>Докер-механизатор</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</si>
  <si>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</si>
  <si>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</si>
  <si>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</si>
  <si>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</si>
  <si>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</si>
  <si>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</si>
  <si>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</si>
  <si>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</si>
  <si>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23.01.07</t>
  </si>
  <si>
    <t>Машинист крана (крановщик)</t>
  </si>
  <si>
    <t>23.01.08</t>
  </si>
  <si>
    <t>Слесарь по ремонту строительных машин</t>
  </si>
  <si>
    <t>23.01.09</t>
  </si>
  <si>
    <t>Машинист локомотива</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</si>
  <si>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</si>
  <si>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</si>
  <si>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</si>
  <si>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</si>
  <si>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</si>
  <si>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</si>
  <si>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23.01.13</t>
  </si>
  <si>
    <t>Электромонтер тяговой подстанции</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</si>
  <si>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</si>
  <si>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</si>
  <si>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</si>
  <si>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</si>
  <si>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</si>
  <si>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</si>
  <si>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</si>
  <si>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</si>
  <si>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</si>
  <si>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</si>
  <si>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</si>
  <si>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</si>
  <si>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23.02.03</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</si>
  <si>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</si>
  <si>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</si>
  <si>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</si>
  <si>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23.02.05</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</si>
  <si>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</si>
  <si>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</si>
  <si>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</si>
  <si>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</si>
  <si>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</si>
  <si>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24.01.01</t>
  </si>
  <si>
    <t>Слесарь-сборщик авиационной техники</t>
  </si>
  <si>
    <t>24.01.02</t>
  </si>
  <si>
    <t>Электромонтажник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</si>
  <si>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</si>
  <si>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</si>
  <si>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</si>
  <si>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</si>
  <si>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</si>
  <si>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</si>
  <si>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</si>
  <si>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</si>
  <si>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</si>
  <si>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</si>
  <si>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</si>
  <si>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</si>
  <si>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</si>
  <si>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</si>
  <si>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</si>
  <si>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</si>
  <si>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</si>
  <si>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</si>
  <si>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</si>
  <si>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</si>
  <si>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</si>
  <si>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</si>
  <si>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</si>
  <si>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</si>
  <si>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</si>
  <si>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</si>
  <si>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26.01.01</t>
  </si>
  <si>
    <t>Судостроитель-судоремонтник металлических судов</t>
  </si>
  <si>
    <t>26.01.02</t>
  </si>
  <si>
    <t>Судостроитель-судоремонтник неметаллических судов</t>
  </si>
  <si>
    <t>26.01.03</t>
  </si>
  <si>
    <t>Слесарь-монтажник судовой</t>
  </si>
  <si>
    <t>26.01.04</t>
  </si>
  <si>
    <t>Слесарь-механик судовой</t>
  </si>
  <si>
    <t>26.01.05</t>
  </si>
  <si>
    <t>Электрорадиомонтажник судовой</t>
  </si>
  <si>
    <t>26.01.06</t>
  </si>
  <si>
    <t>Судоводитель-помощник механика маломерного судна</t>
  </si>
  <si>
    <t>26.01.07</t>
  </si>
  <si>
    <t>Матрос</t>
  </si>
  <si>
    <t>26.01.08</t>
  </si>
  <si>
    <t>Моторист (машинист)</t>
  </si>
  <si>
    <t>26.01.09</t>
  </si>
  <si>
    <t>Моторист судовой</t>
  </si>
  <si>
    <t>26.01.10</t>
  </si>
  <si>
    <t>Механик маломерного судна</t>
  </si>
  <si>
    <t>26.01.11</t>
  </si>
  <si>
    <t>Машинист-котельный судовой</t>
  </si>
  <si>
    <t>26.01.12</t>
  </si>
  <si>
    <t>Электрик судовой</t>
  </si>
  <si>
    <t>26.01.13</t>
  </si>
  <si>
    <t>Водолаз</t>
  </si>
  <si>
    <t>26.02.01</t>
  </si>
  <si>
    <t>Эксплуатация внутренних водных путей</t>
  </si>
  <si>
    <t>26.02.02</t>
  </si>
  <si>
    <t>Судостроение</t>
  </si>
  <si>
    <t>26.02.03</t>
  </si>
  <si>
    <t>Судовождение</t>
  </si>
  <si>
    <t>26.02.04</t>
  </si>
  <si>
    <t>Монтаж и техническое обслуживание судовых машин и механизмов</t>
  </si>
  <si>
    <t>26.02.05</t>
  </si>
  <si>
    <t>Эксплуатация судовых энергетических установок</t>
  </si>
  <si>
    <t>26.02.06</t>
  </si>
  <si>
    <t>Эксплуатация судового электрооборудования и средств автоматики</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</si>
  <si>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</si>
  <si>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</si>
  <si>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</si>
  <si>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</si>
  <si>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</si>
  <si>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</si>
  <si>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27.02.04</t>
  </si>
  <si>
    <t>Автоматические системы управления</t>
  </si>
  <si>
    <t>27.02.05</t>
  </si>
  <si>
    <t>Системы и средства диспетчерского управления</t>
  </si>
  <si>
    <t>27.02.06</t>
  </si>
  <si>
    <t>Контроль работы измерительных приборов</t>
  </si>
  <si>
    <t>27.02.07</t>
  </si>
  <si>
    <t>Управление качеством продукции, процессов и услуг (по отраслям)</t>
  </si>
  <si>
    <t>29.01.01</t>
  </si>
  <si>
    <t>Скорняк</t>
  </si>
  <si>
    <t>29.01.02</t>
  </si>
  <si>
    <t>Обувщик (широкого профиля)</t>
  </si>
  <si>
    <t>29.01.03</t>
  </si>
  <si>
    <t>Сборщик обуви</t>
  </si>
  <si>
    <t>29.01.04</t>
  </si>
  <si>
    <t>Художник по костюму</t>
  </si>
  <si>
    <t>29.01.05</t>
  </si>
  <si>
    <t>Закройщик</t>
  </si>
  <si>
    <t>29.01.06</t>
  </si>
  <si>
    <t>Раскройщик материалов</t>
  </si>
  <si>
    <t>29.01.07</t>
  </si>
  <si>
    <t>Портной</t>
  </si>
  <si>
    <t>29.01.08</t>
  </si>
  <si>
    <t>Оператор швейного оборудования</t>
  </si>
  <si>
    <t>29.01.09</t>
  </si>
  <si>
    <t>Вышивальщица</t>
  </si>
  <si>
    <t>29.01.10</t>
  </si>
  <si>
    <t>Модистка головных уборов</t>
  </si>
  <si>
    <t>29.01.11</t>
  </si>
  <si>
    <t>Контролер качества текстильных изделий</t>
  </si>
  <si>
    <t>29.01.12</t>
  </si>
  <si>
    <t>Оператор крутильного оборудования (для всех видов производств)</t>
  </si>
  <si>
    <t>29.01.13</t>
  </si>
  <si>
    <t>Оператор оборудования чесального производства (для всех видов производств)</t>
  </si>
  <si>
    <t>29.01.14</t>
  </si>
  <si>
    <t>Оператор прядильного производства</t>
  </si>
  <si>
    <t>29.01.15</t>
  </si>
  <si>
    <t>Раклист</t>
  </si>
  <si>
    <t>29.01.16</t>
  </si>
  <si>
    <t>Ткач</t>
  </si>
  <si>
    <t>29.01.17</t>
  </si>
  <si>
    <t>Оператор вязально-швейного оборудования</t>
  </si>
  <si>
    <t>29.01.18</t>
  </si>
  <si>
    <t>Вязальщица текстильно-галантерейных изделий</t>
  </si>
  <si>
    <t>29.01.19</t>
  </si>
  <si>
    <t>Оператор производства нетканых материалов</t>
  </si>
  <si>
    <t>29.01.20</t>
  </si>
  <si>
    <t>Красильщик (общие профессии производства текстиля)</t>
  </si>
  <si>
    <t>29.01.21</t>
  </si>
  <si>
    <t>Оператор оборудования отделочного производства (общие профессии производства текстиля)</t>
  </si>
  <si>
    <t>29.01.22</t>
  </si>
  <si>
    <t>Аппаратчик отделочного производства (общие профессии производства текстиля)</t>
  </si>
  <si>
    <t>29.01.23</t>
  </si>
  <si>
    <t>Наладчик полиграфического оборудования</t>
  </si>
  <si>
    <t>29.01.24</t>
  </si>
  <si>
    <t>Оператор электронного набора и верстки</t>
  </si>
  <si>
    <t>29.01.25</t>
  </si>
  <si>
    <t>Переплетчик</t>
  </si>
  <si>
    <t>29.01.26</t>
  </si>
  <si>
    <t>Печатник плоской печати</t>
  </si>
  <si>
    <t>29.01.27</t>
  </si>
  <si>
    <t>Мастер печатного дела</t>
  </si>
  <si>
    <t>29.01.28</t>
  </si>
  <si>
    <t>Огранщик алмазов в бриллианты</t>
  </si>
  <si>
    <t>29.01.29</t>
  </si>
  <si>
    <t>Мастер столярного и мебельного производства</t>
  </si>
  <si>
    <t>29.01.30</t>
  </si>
  <si>
    <t>Обойщик мебели</t>
  </si>
  <si>
    <t>29.02.01</t>
  </si>
  <si>
    <t>Конструирование, моделирование и технология изделий из кожи</t>
  </si>
  <si>
    <t>29.02.02</t>
  </si>
  <si>
    <t>Технология кожи и меха</t>
  </si>
  <si>
    <t>29.02.03</t>
  </si>
  <si>
    <t>Конструирование, моделирование и технология изделий из меха</t>
  </si>
  <si>
    <t>29.02.04</t>
  </si>
  <si>
    <t>Конструирование, моделирование и технология швейных изделии</t>
  </si>
  <si>
    <t>29.02.05</t>
  </si>
  <si>
    <t>Технология текстильных изделий (по видам)</t>
  </si>
  <si>
    <t>29.02.06</t>
  </si>
  <si>
    <t>Полиграфическое производство</t>
  </si>
  <si>
    <t>29.02.07</t>
  </si>
  <si>
    <t>Производство изделий из бумаги и картона</t>
  </si>
  <si>
    <t>29.02.08</t>
  </si>
  <si>
    <t>Технология обработки алмазов</t>
  </si>
  <si>
    <t>29.02.09</t>
  </si>
  <si>
    <t>Печатное дело</t>
  </si>
  <si>
    <t>31.02.01</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</si>
  <si>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</si>
  <si>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</si>
  <si>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</si>
  <si>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</si>
  <si>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</si>
  <si>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</si>
  <si>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</si>
  <si>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</si>
  <si>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</si>
  <si>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</si>
  <si>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</si>
  <si>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32.02.01</t>
  </si>
  <si>
    <t>Медико-профилактическое дело</t>
  </si>
  <si>
    <t>33.02.01</t>
  </si>
  <si>
    <t>Фармация</t>
  </si>
  <si>
    <t>34.01.01</t>
  </si>
  <si>
    <t>Младшая медицинская сестра по уходу за больными</t>
  </si>
  <si>
    <t>34.02.01</t>
  </si>
  <si>
    <t>Сестринское дело</t>
  </si>
  <si>
    <t>34.02.02</t>
  </si>
  <si>
    <t>Медицинский массаж (для обучения лиц с ограниченными возможностями здоровья по зрению)</t>
  </si>
  <si>
    <t>35.01.01</t>
  </si>
  <si>
    <t>Мастер по лесному хозяйству</t>
  </si>
  <si>
    <t>35.01.02</t>
  </si>
  <si>
    <t>Станочник деревообрабатывающих станков</t>
  </si>
  <si>
    <t>35.01.03</t>
  </si>
  <si>
    <t>Станочник-обработчик</t>
  </si>
  <si>
    <t>35.01.04</t>
  </si>
  <si>
    <t>Оператор линии и установок в деревообработке</t>
  </si>
  <si>
    <t>35.01.05</t>
  </si>
  <si>
    <t>Контролер полуфабрикатов и изделий из древесины</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</si>
  <si>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</si>
  <si>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</si>
  <si>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</si>
  <si>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</si>
  <si>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</si>
  <si>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</si>
  <si>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35.01.09</t>
  </si>
  <si>
    <t>Мастер растениеводства</t>
  </si>
  <si>
    <t>35.01.10</t>
  </si>
  <si>
    <t>Овощевод защищенного грунта</t>
  </si>
  <si>
    <t>35.01.11</t>
  </si>
  <si>
    <t>Мастер сельскохозяйственного производства</t>
  </si>
  <si>
    <t>35.01.12</t>
  </si>
  <si>
    <t>Заготовитель продуктов и сырья</t>
  </si>
  <si>
    <t>35.01.13</t>
  </si>
  <si>
    <t>Тракторист-машинист сельскохозяйственного производства</t>
  </si>
  <si>
    <t>35.01.14</t>
  </si>
  <si>
    <t>Мастер по техническому обслуживанию и ремонту машинно-тракторного парка</t>
  </si>
  <si>
    <t>35.01.15</t>
  </si>
  <si>
    <t>Электромонтер по ремонту и обслуживанию электрооборудования в сельскохозяйственном производстве</t>
  </si>
  <si>
    <t>35.01.16</t>
  </si>
  <si>
    <t>Рыбовод</t>
  </si>
  <si>
    <t>35.01.17</t>
  </si>
  <si>
    <t>Обработчик рыбы и морепродуктов</t>
  </si>
  <si>
    <t>35.01.18</t>
  </si>
  <si>
    <t>Рыбак прибрежного лова</t>
  </si>
  <si>
    <t>35.01.19</t>
  </si>
  <si>
    <t>Мастер садово-паркового и ландшафтного строительства</t>
  </si>
  <si>
    <t>35.01.20</t>
  </si>
  <si>
    <t>Пчеловод</t>
  </si>
  <si>
    <t>35.01.21</t>
  </si>
  <si>
    <t>Оленевод-механизатор</t>
  </si>
  <si>
    <t>35.01.22</t>
  </si>
  <si>
    <t>Охотник промысловый</t>
  </si>
  <si>
    <t>35.01.23</t>
  </si>
  <si>
    <t>Хозяйка(ин) усадьбы</t>
  </si>
  <si>
    <t>35.01.24</t>
  </si>
  <si>
    <t>Управляющий сельской усадьбой</t>
  </si>
  <si>
    <t>35.02.01</t>
  </si>
  <si>
    <t>Лесное и лесопарковое хозяйство</t>
  </si>
  <si>
    <t>35.02.02</t>
  </si>
  <si>
    <t>Технология лесозаготовок</t>
  </si>
  <si>
    <t>35.02.03</t>
  </si>
  <si>
    <t>Технология деревообработки</t>
  </si>
  <si>
    <t>35.02.04</t>
  </si>
  <si>
    <t>Технология комплексной переработки древесины</t>
  </si>
  <si>
    <t>35.02.05</t>
  </si>
  <si>
    <t>Агрономия</t>
  </si>
  <si>
    <t>35.02.06</t>
  </si>
  <si>
    <t>Технология производства и переработки сельскохозяйственной продукции</t>
  </si>
  <si>
    <t>35.02.07</t>
  </si>
  <si>
    <t>Механизация сельского хозяйства</t>
  </si>
  <si>
    <t>35.02.08</t>
  </si>
  <si>
    <t>Электрификация и автоматизация сельского хозяйства</t>
  </si>
  <si>
    <t>35.02.09</t>
  </si>
  <si>
    <t>Ихтиология и рыбоводство</t>
  </si>
  <si>
    <t>35.02.10</t>
  </si>
  <si>
    <t>Обработка водных биоресурсов</t>
  </si>
  <si>
    <t>35.02.11</t>
  </si>
  <si>
    <t>Промышленное рыболовство</t>
  </si>
  <si>
    <t>35.02.12</t>
  </si>
  <si>
    <t>Садово-парковое и ландшафтное строительство</t>
  </si>
  <si>
    <t>35.02.13</t>
  </si>
  <si>
    <t>Пчеловодство</t>
  </si>
  <si>
    <t>35.02.14</t>
  </si>
  <si>
    <t>Охотоведение и звероводство</t>
  </si>
  <si>
    <t>35.02.15</t>
  </si>
  <si>
    <t>Кинология</t>
  </si>
  <si>
    <t>35.02.16</t>
  </si>
  <si>
    <t>Эксплуатация и ремонт сельскохозяйственной техники и оборудования</t>
  </si>
  <si>
    <t>36.01.01</t>
  </si>
  <si>
    <t>Младший ветеринарный фельдшер</t>
  </si>
  <si>
    <t>36.01.02</t>
  </si>
  <si>
    <t>Мастер животноводства</t>
  </si>
  <si>
    <t>36.01.03</t>
  </si>
  <si>
    <t>Тренер-наездник лошадей</t>
  </si>
  <si>
    <t>36.02.01</t>
  </si>
  <si>
    <t>Ветеринария</t>
  </si>
  <si>
    <t>36.02.02</t>
  </si>
  <si>
    <t>Зоотехния</t>
  </si>
  <si>
    <t>38.01.01</t>
  </si>
  <si>
    <t>Оператор диспетчерской (производственно-диспетчерской) службы</t>
  </si>
  <si>
    <t>38.01.02</t>
  </si>
  <si>
    <t>Продавец, контролер-кассир</t>
  </si>
  <si>
    <t>38.01.03</t>
  </si>
  <si>
    <t>Контролер банка</t>
  </si>
  <si>
    <t>38.02.01</t>
  </si>
  <si>
    <t>Экономика и бухгалтерский учет (по отраслям)</t>
  </si>
  <si>
    <t>38.02.02</t>
  </si>
  <si>
    <t>Страховое дело (по отраслям)</t>
  </si>
  <si>
    <t>38.02.03</t>
  </si>
  <si>
    <t>Операционная деятельность в логистике</t>
  </si>
  <si>
    <t>38.02.04</t>
  </si>
  <si>
    <t>Коммерция (по отраслям)</t>
  </si>
  <si>
    <t>38.02.05</t>
  </si>
  <si>
    <t>Товароведение и экспертиза качества потребительских товаров</t>
  </si>
  <si>
    <t>38.02.06</t>
  </si>
  <si>
    <t>Финансы</t>
  </si>
  <si>
    <t>38.02.07</t>
  </si>
  <si>
    <t>Банковское дело</t>
  </si>
  <si>
    <t>39.01.01</t>
  </si>
  <si>
    <t>Социальный работник</t>
  </si>
  <si>
    <t>39.02.01</t>
  </si>
  <si>
    <t>Социальная работа</t>
  </si>
  <si>
    <t>39.02.02</t>
  </si>
  <si>
    <t>Организация сурдокоммуникации</t>
  </si>
  <si>
    <t>40.02.01</t>
  </si>
  <si>
    <t>Право и организация социального обеспечения</t>
  </si>
  <si>
    <t>40.02.02</t>
  </si>
  <si>
    <t>Правоохранительная деятельность</t>
  </si>
  <si>
    <t>40.02.03</t>
  </si>
  <si>
    <t>Право и судебное администрирование</t>
  </si>
  <si>
    <t>42.01.01</t>
  </si>
  <si>
    <t>Агент рекламный</t>
  </si>
  <si>
    <t>42.02.01</t>
  </si>
  <si>
    <t>Реклама</t>
  </si>
  <si>
    <t>42.02.02</t>
  </si>
  <si>
    <t>Издательское дело</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</si>
  <si>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</si>
  <si>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</si>
  <si>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</si>
  <si>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</si>
  <si>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</si>
  <si>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</si>
  <si>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</si>
  <si>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</si>
  <si>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</si>
  <si>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</si>
  <si>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</si>
  <si>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</si>
  <si>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</si>
  <si>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</si>
  <si>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</si>
  <si>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</si>
  <si>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43.01.09</t>
  </si>
  <si>
    <t>43.02.01</t>
  </si>
  <si>
    <t>Организация обслуживания в общественном питании</t>
  </si>
  <si>
    <t>43.02.02</t>
  </si>
  <si>
    <t>Парикмахерское искусство</t>
  </si>
  <si>
    <t>43.02.03</t>
  </si>
  <si>
    <t>Стилистика и искусство визажа</t>
  </si>
  <si>
    <t>43.02.04</t>
  </si>
  <si>
    <t>Прикладная эстетика</t>
  </si>
  <si>
    <t>43.02.05</t>
  </si>
  <si>
    <t>Флористика</t>
  </si>
  <si>
    <t>43.02.06</t>
  </si>
  <si>
    <t>Сервис на транспорте (по видам транспорта)</t>
  </si>
  <si>
    <t>43.02.07</t>
  </si>
  <si>
    <t>Сервис по химической обработке изделии</t>
  </si>
  <si>
    <t>43.02.08</t>
  </si>
  <si>
    <t>Сервис домашнего и коммунального хозяйства</t>
  </si>
  <si>
    <t>43.02.09</t>
  </si>
  <si>
    <t>Ритуальный сервис</t>
  </si>
  <si>
    <t>43.02.10</t>
  </si>
  <si>
    <t>Туризм</t>
  </si>
  <si>
    <t>43.02.11</t>
  </si>
  <si>
    <t>Гостиничный сервис</t>
  </si>
  <si>
    <t>43.02.12</t>
  </si>
  <si>
    <t>Технология эстетических услуг</t>
  </si>
  <si>
    <t>43.02.13</t>
  </si>
  <si>
    <t>Технология парикмахерского искусства</t>
  </si>
  <si>
    <t>43.02.14</t>
  </si>
  <si>
    <t>Гостиничное дело</t>
  </si>
  <si>
    <t>43.02.15</t>
  </si>
  <si>
    <t>Поварское и кондитерское дело</t>
  </si>
  <si>
    <t>44.02.01</t>
  </si>
  <si>
    <t>Дошкольное образование</t>
  </si>
  <si>
    <t>44.02.02</t>
  </si>
  <si>
    <t>Преподавание в начальных классах</t>
  </si>
  <si>
    <t>44.02.03</t>
  </si>
  <si>
    <t>Педагогика дополнительного образования</t>
  </si>
  <si>
    <t>44.02.04</t>
  </si>
  <si>
    <t>Специальное дошкольное образование</t>
  </si>
  <si>
    <t>44.02.05</t>
  </si>
  <si>
    <t>Коррекционная педагогика в начальном образовании</t>
  </si>
  <si>
    <t>44.02.06</t>
  </si>
  <si>
    <t>Профессиональное обучение (по отраслям)</t>
  </si>
  <si>
    <t>46.01.01</t>
  </si>
  <si>
    <t>Секретарь</t>
  </si>
  <si>
    <t>46.01.02</t>
  </si>
  <si>
    <t>Архивариус</t>
  </si>
  <si>
    <t>46.01.03</t>
  </si>
  <si>
    <t>Делопроизводитель</t>
  </si>
  <si>
    <t>46.02.01</t>
  </si>
  <si>
    <t>Документационное обеспечение управления и архивоведение</t>
  </si>
  <si>
    <t>49.02.01</t>
  </si>
  <si>
    <t>Физическая культура</t>
  </si>
  <si>
    <t>49.02.02</t>
  </si>
  <si>
    <t>Адаптивная физическая культура</t>
  </si>
  <si>
    <t>50.02.01</t>
  </si>
  <si>
    <t>Мировая художественная культура</t>
  </si>
  <si>
    <t>51.02.01</t>
  </si>
  <si>
    <t>Народное художественное творчество (по видам)</t>
  </si>
  <si>
    <t>51.02.02</t>
  </si>
  <si>
    <t>Социально-культурная деятельность (по видам)</t>
  </si>
  <si>
    <t>51.02.03</t>
  </si>
  <si>
    <t>Библиотековедение</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</si>
  <si>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</si>
  <si>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</si>
  <si>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</si>
  <si>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</si>
  <si>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</si>
  <si>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</si>
  <si>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</si>
  <si>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</si>
  <si>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</si>
  <si>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</si>
  <si>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</si>
  <si>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</si>
  <si>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</si>
  <si>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</si>
  <si>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</si>
  <si>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</si>
  <si>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</si>
  <si>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</si>
  <si>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</si>
  <si>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</si>
  <si>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</si>
  <si>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 с присвоением квалификаций хормейстер, преподаватель</t>
  </si>
  <si>
    <t>53.02.07</t>
  </si>
  <si>
    <t>Теория музыки</t>
  </si>
  <si>
    <t>53.02.08</t>
  </si>
  <si>
    <t>Музыкальное звукооператорское мастерство</t>
  </si>
  <si>
    <t>53.02.09</t>
  </si>
  <si>
    <t>Театрально-декорационное искусство (по видам)</t>
  </si>
  <si>
    <t>54.01.01</t>
  </si>
  <si>
    <t>Исполнитель художественно-оформительских работ</t>
  </si>
  <si>
    <t>54.01.02</t>
  </si>
  <si>
    <t>Ювелир</t>
  </si>
  <si>
    <t>54.01.03</t>
  </si>
  <si>
    <t>Фотограф</t>
  </si>
  <si>
    <t>54.01.04</t>
  </si>
  <si>
    <t>Мастер народных художественных промыслов</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</si>
  <si>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</si>
  <si>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</si>
  <si>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</si>
  <si>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</si>
  <si>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54.01.07</t>
  </si>
  <si>
    <t>Изготовитель художественных изделий из керамики</t>
  </si>
  <si>
    <t>54.01.08</t>
  </si>
  <si>
    <t>Художник декоративной росписи по металлу</t>
  </si>
  <si>
    <t>54.01.09</t>
  </si>
  <si>
    <t>Художник росписи по эмали</t>
  </si>
  <si>
    <t>54.01.10</t>
  </si>
  <si>
    <t>Художник росписи по дереву</t>
  </si>
  <si>
    <t>54.01.11</t>
  </si>
  <si>
    <t>Художник росписи по ткани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</si>
  <si>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</si>
  <si>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</si>
  <si>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</si>
  <si>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</si>
  <si>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</si>
  <si>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</si>
  <si>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</si>
  <si>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</si>
  <si>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</si>
  <si>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</si>
  <si>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</si>
  <si>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</si>
  <si>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</si>
  <si>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</si>
  <si>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</si>
  <si>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</si>
  <si>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</si>
  <si>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</si>
  <si>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54.02.01</t>
  </si>
  <si>
    <t>Дизайн (по отраслям)</t>
  </si>
  <si>
    <t>54.02.02</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</si>
  <si>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</si>
  <si>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</si>
  <si>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</si>
  <si>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</si>
  <si>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</si>
  <si>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</si>
  <si>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</si>
  <si>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</si>
  <si>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</si>
  <si>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</si>
  <si>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</si>
  <si>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</si>
  <si>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</si>
  <si>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55.01.01</t>
  </si>
  <si>
    <t>Киномеханик</t>
  </si>
  <si>
    <t>55.02.01</t>
  </si>
  <si>
    <t>Театральная и аудиовизуальная техника (по видам)</t>
  </si>
  <si>
    <t>55.02.02</t>
  </si>
  <si>
    <t>Анимация (по видам)</t>
  </si>
  <si>
    <t>№</t>
  </si>
  <si>
    <t>Наименование образовательной организации</t>
  </si>
  <si>
    <t>Федеральный округ
 (указывается в каждой строке)</t>
  </si>
  <si>
    <t>Субъект Российской Федерации
 (указывается в каждой строке))</t>
  </si>
  <si>
    <t>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t>
  </si>
  <si>
    <t>Наименование профессии, специальности
 (добавляется автоматически при корректном вводе кода)</t>
  </si>
  <si>
    <t>Номер строки</t>
  </si>
  <si>
    <t>Наименование показателей 
 (категория выпускников)
 (редактирование наименования 
 не допускается)</t>
  </si>
  <si>
    <t>Суммарный выпуск 
 в 2022 год
 (человек)</t>
  </si>
  <si>
    <t>Распределение выпускников по каналам занятости и иным видам деятельности, человек (каждый выпускник учитывается один раз. Единица измерения - человек)</t>
  </si>
  <si>
    <t>Принимаемые меры по содействию занятости 
 (тезисно - вид меры, охват выпускников мерой)</t>
  </si>
  <si>
    <t>ПРОВЕРКА 
 (сумма по всем категориям выпускников, распределенных по видам занятости, должна равняться сумме выпускников всего)</t>
  </si>
  <si>
    <t>Занятые выпускники</t>
  </si>
  <si>
    <t>Потенциальная занятость (не относится к занятости по итогам обучения, требует дополнительных мер)</t>
  </si>
  <si>
    <t>Зона риска (требует оперативных мер и адресной работы)</t>
  </si>
  <si>
    <t>Прочее, редкие жизненные обстоятельства</t>
  </si>
  <si>
    <t>Профессиональные намерения выпускников, ожидаемый эффект от работы по содействию занятости (на ближайшую перспективу - порядка 3-х месяцев)</t>
  </si>
  <si>
    <t>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t>
  </si>
  <si>
    <t>В том числе (из трудоустроенных): в соответствии с освоенной профессией, специальностью (исходя из осуществляемой трудовой функции)</t>
  </si>
  <si>
    <t>В том числе (из трудоустроенных): работают на протяжении не менее 4-х месяцев на последнем месте работы</t>
  </si>
  <si>
    <t>Индиви-дуальные предприни-матели</t>
  </si>
  <si>
    <t>Самозанятые (перешедшие на специальный налоговый режим - налог на профессио-нальный доход)</t>
  </si>
  <si>
    <t>Продолжили обучение</t>
  </si>
  <si>
    <t>Проходят службу в армии по призыву</t>
  </si>
  <si>
    <t>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t>
  </si>
  <si>
    <t>Находятся в отпуске по уходу 
 за ребенком</t>
  </si>
  <si>
    <t>Неформальная занятость (нелегальная)</t>
  </si>
  <si>
    <t>Зарегистрированы в центрах занятости в качестве безработных (получают пособие по безработице) и не планируют трудоустраиваться</t>
  </si>
  <si>
    <t>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t>
  </si>
  <si>
    <t>Иные причины нахождения под риском нетрудоустройства</t>
  </si>
  <si>
    <t>Смерть, тяжелое состояние здоровья</t>
  </si>
  <si>
    <t>Находятся под следствием, отбывают наказание</t>
  </si>
  <si>
    <t>Переезд за пределы Российской Федерации
 (кроме переезда в иные регионы - по ним регион должен располагать сведениями)</t>
  </si>
  <si>
    <t>Не могут трудоустраиваться в связи с уходом за больными родственниками, в связи с иными семейными обстоятельствами</t>
  </si>
  <si>
    <t>Выпускники из числа иностранных граждан, которые не имеют СНИЛС</t>
  </si>
  <si>
    <t>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t>
  </si>
  <si>
    <t>будут трудоустроены</t>
  </si>
  <si>
    <t>будут осуществлять предприни-мательскую деятельность</t>
  </si>
  <si>
    <t>будут самозанятыми</t>
  </si>
  <si>
    <t>будут призваны в армию</t>
  </si>
  <si>
    <t>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t>
  </si>
  <si>
    <t>будут продолжать обучение</t>
  </si>
  <si>
    <t>% трудоустроенно</t>
  </si>
  <si>
    <t>3</t>
  </si>
  <si>
    <t>5</t>
  </si>
  <si>
    <t>ГБПОУ МО "Колледж "Подмосковье"</t>
  </si>
  <si>
    <t>0</t>
  </si>
  <si>
    <t>---</t>
  </si>
  <si>
    <t xml:space="preserve">Код профессии, специальности в формате хх.хх.хх в соответствии с приказом Минобрнауки России 
 от 29 октября 2013 г. № 1199
</t>
  </si>
  <si>
    <t xml:space="preserve">Наименование профессии, специальности
</t>
  </si>
  <si>
    <t xml:space="preserve">Наименование показателей 
 (категория выпускников)
</t>
  </si>
  <si>
    <t>Распределение выпускников по каналам занятости и иным видам деятельности, человек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</si>
</sst>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font>
      <sz val="10"/>
      <color rgb="FF000000"/>
      <name val="Arial"/>
      <scheme val="minor"/>
    </font>
    <font>
      <sz val="11"/>
      <color rgb="FF000000"/>
      <name val="&quot;Times New Roman&quot;"/>
    </font>
    <font>
      <sz val="11"/>
      <color rgb="FF000000"/>
      <name val="Calibri"/>
    </font>
    <font>
      <sz val="10"/>
      <color theme="1"/>
      <name val="Arial"/>
      <scheme val="minor"/>
    </font>
    <font>
      <sz val="10"/>
      <color rgb="FF000000"/>
      <name val="&quot;Times New Roman&quot;"/>
    </font>
    <font>
      <sz val="9"/>
      <color rgb="FF000000"/>
      <name val="&quot;Times New Roman&quot;"/>
    </font>
    <font>
      <sz val="14"/>
      <color rgb="FF000000"/>
      <name val="&quot;Times New Roman&quot;"/>
    </font>
    <font>
      <sz val="8"/>
      <color rgb="FF000000"/>
      <name val="&quot;Times New Roman&quot;"/>
    </font>
    <font>
      <sz val="12"/>
      <color rgb="FF000000"/>
      <name val="&quot;Times New Roman&quot;"/>
    </font>
    <font>
      <i/>
      <sz val="12"/>
      <color rgb="FF000000"/>
      <name val="&quot;Times New Roman&quot;"/>
    </font>
    <font>
      <sz val="10"/>
      <name val="Arial"/>
    </font>
    <font>
      <b/>
      <sz val="12"/>
      <color rgb="FFFF0000"/>
      <name val="&quot;Times New Roman&quot;"/>
    </font>
    <font>
      <b/>
      <sz val="12"/>
      <color rgb="FF000000"/>
      <name val="&quot;Times New Roman&quot;"/>
    </font>
    <font>
      <sz val="12"/>
      <color theme="1"/>
      <name val="&quot;Times New Roman&quot;"/>
    </font>
  </fonts>
  <fills count="7">
    <fill>
      <patternFill patternType="none"/>
    </fill>
    <fill>
      <patternFill patternType="gray125"/>
    </fill>
    <fill>
      <patternFill patternType="solid">
        <fgColor rgb="FFFFFFFF"/>
        <bgColor rgb="FFFFFFFF"/>
      </patternFill>
    </fill>
    <fill>
      <patternFill patternType="solid">
        <fgColor rgb="FFFCE5CD"/>
        <bgColor rgb="FFFCE5CD"/>
      </patternFill>
    </fill>
    <fill>
      <patternFill patternType="solid">
        <fgColor rgb="FFF9F9D4"/>
        <bgColor rgb="FFF9F9D4"/>
      </patternFill>
    </fill>
    <fill>
      <patternFill patternType="solid">
        <fgColor rgb="FFF4DDF3"/>
        <bgColor rgb="FFF4DDF3"/>
      </patternFill>
    </fill>
    <fill>
      <patternFill patternType="solid">
        <fgColor rgb="FFC9DAF8"/>
        <bgColor rgb="FFC9DAF8"/>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ck">
        <color rgb="FF000000"/>
      </right>
      <top style="thick">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thick">
        <color rgb="FF000000"/>
      </right>
      <top style="thick">
        <color rgb="FF000000"/>
      </top>
      <bottom style="thin">
        <color rgb="FF000000"/>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bottom/>
      <diagonal/>
    </border>
    <border>
      <left style="thin">
        <color rgb="FFFFFFFF"/>
      </left>
      <right/>
      <top/>
      <bottom/>
      <diagonal/>
    </border>
    <border>
      <left style="medium">
        <color rgb="FF000000"/>
      </left>
      <right style="medium">
        <color rgb="FF000000"/>
      </right>
      <top/>
      <bottom/>
      <diagonal/>
    </border>
    <border>
      <left/>
      <right style="thick">
        <color rgb="FF000000"/>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000000"/>
      </right>
      <top style="thin">
        <color rgb="FF000000"/>
      </top>
      <bottom style="thin">
        <color rgb="FF000000"/>
      </bottom>
      <diagonal/>
    </border>
    <border>
      <left/>
      <right style="thick">
        <color rgb="FF000000"/>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style="medium">
        <color rgb="FF000000"/>
      </left>
      <right style="medium">
        <color rgb="FF000000"/>
      </right>
      <top/>
      <bottom style="thin">
        <color rgb="FFFFFFFF"/>
      </bottom>
      <diagonal/>
    </border>
    <border>
      <left style="medium">
        <color rgb="FF000000"/>
      </left>
      <right style="medium">
        <color rgb="FF000000"/>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medium">
        <color rgb="FF000000"/>
      </left>
      <right style="medium">
        <color rgb="FF000000"/>
      </right>
      <top style="thin">
        <color rgb="FFFFFFFF"/>
      </top>
      <bottom/>
      <diagonal/>
    </border>
    <border>
      <left/>
      <right/>
      <top style="thin">
        <color rgb="FFFFFFFF"/>
      </top>
      <bottom/>
      <diagonal/>
    </border>
    <border>
      <left style="thick">
        <color rgb="FF000000"/>
      </left>
      <right/>
      <top style="thick">
        <color rgb="FF000000"/>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top style="thick">
        <color rgb="FF000000"/>
      </top>
      <bottom/>
      <diagonal/>
    </border>
    <border>
      <left style="medium">
        <color rgb="FF000000"/>
      </left>
      <right style="medium">
        <color rgb="FF000000"/>
      </right>
      <top style="thick">
        <color rgb="FF000000"/>
      </top>
      <bottom style="thin">
        <color rgb="FF000000"/>
      </bottom>
      <diagonal/>
    </border>
    <border>
      <left/>
      <right style="thick">
        <color rgb="FF000000"/>
      </right>
      <top style="thick">
        <color rgb="FF000000"/>
      </top>
      <bottom/>
      <diagonal/>
    </border>
    <border>
      <left style="thick">
        <color rgb="FF000000"/>
      </left>
      <right/>
      <top/>
      <bottom/>
      <diagonal/>
    </border>
    <border>
      <left style="thick">
        <color rgb="FF000000"/>
      </left>
      <right style="thin">
        <color rgb="FF000000"/>
      </right>
      <top/>
      <bottom/>
      <diagonal/>
    </border>
    <border>
      <left style="thin">
        <color rgb="FF000000"/>
      </left>
      <right style="thin">
        <color rgb="FF000000"/>
      </right>
      <top/>
      <bottom/>
      <diagonal/>
    </border>
    <border>
      <left style="thin">
        <color rgb="FF000000"/>
      </left>
      <right style="thick">
        <color rgb="FF000000"/>
      </right>
      <top/>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medium">
        <color rgb="FF000000"/>
      </left>
      <right style="medium">
        <color rgb="FF000000"/>
      </right>
      <top/>
      <bottom style="thin">
        <color rgb="FF000000"/>
      </bottom>
      <diagonal/>
    </border>
    <border>
      <left/>
      <right style="thick">
        <color rgb="FF000000"/>
      </right>
      <top/>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ck">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medium">
        <color rgb="FF000000"/>
      </left>
      <right style="medium">
        <color rgb="FF000000"/>
      </right>
      <top style="thin">
        <color rgb="FF000000"/>
      </top>
      <bottom style="thick">
        <color rgb="FF000000"/>
      </bottom>
      <diagonal/>
    </border>
    <border>
      <left style="thick">
        <color rgb="FF000000"/>
      </left>
      <right style="thick">
        <color rgb="FF000000"/>
      </right>
      <top/>
      <bottom/>
      <diagonal/>
    </border>
    <border>
      <left style="thin">
        <color rgb="FF000000"/>
      </left>
      <right style="thick">
        <color rgb="FF000000"/>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n">
        <color rgb="FF000000"/>
      </right>
      <top/>
      <bottom style="thick">
        <color rgb="FF000000"/>
      </bottom>
      <diagonal/>
    </border>
    <border>
      <left style="medium">
        <color rgb="FF000000"/>
      </left>
      <right/>
      <top style="thick">
        <color rgb="FF000000"/>
      </top>
      <bottom style="thin">
        <color rgb="FF000000"/>
      </bottom>
      <diagonal/>
    </border>
    <border>
      <left style="thick">
        <color rgb="FF000000"/>
      </left>
      <right/>
      <top style="thin">
        <color rgb="FF000000"/>
      </top>
      <bottom style="thin">
        <color rgb="FF000000"/>
      </bottom>
      <diagonal/>
    </border>
    <border>
      <left style="medium">
        <color rgb="FF000000"/>
      </left>
      <right/>
      <top/>
      <bottom style="thin">
        <color rgb="FF000000"/>
      </bottom>
      <diagonal/>
    </border>
  </borders>
  <cellStyleXfs count="1">
    <xf numFmtId="0" fontId="0" fillId="0" borderId="0"/>
  </cellStyleXfs>
  <cellXfs count="213">
    <xf numFmtId="0" fontId="0" fillId="0" borderId="0" xfId="0" applyFont="1" applyAlignment="1"/>
    <xf numFmtId="49" fontId="1" fillId="0" borderId="1" xfId="0" applyNumberFormat="1" applyFont="1" applyBorder="1" applyAlignment="1"/>
    <xf numFmtId="0" fontId="1" fillId="0" borderId="1" xfId="0" applyFont="1" applyBorder="1" applyAlignment="1"/>
    <xf numFmtId="0" fontId="2" fillId="0" borderId="1" xfId="0" applyFont="1" applyBorder="1" applyAlignment="1"/>
    <xf numFmtId="0" fontId="3" fillId="0" borderId="1" xfId="0" applyFont="1" applyBorder="1"/>
    <xf numFmtId="0" fontId="3" fillId="0" borderId="1" xfId="0" applyFont="1" applyBorder="1" applyAlignment="1"/>
    <xf numFmtId="0" fontId="4" fillId="2" borderId="1" xfId="0" applyFont="1" applyFill="1" applyBorder="1" applyAlignment="1">
      <alignment horizontal="left" vertical="top"/>
    </xf>
    <xf numFmtId="0" fontId="1" fillId="0" borderId="1" xfId="0" applyFont="1" applyBorder="1" applyAlignment="1"/>
    <xf numFmtId="0" fontId="2" fillId="0" borderId="1" xfId="0" applyFont="1" applyBorder="1" applyAlignment="1"/>
    <xf numFmtId="49" fontId="2" fillId="0" borderId="1" xfId="0" applyNumberFormat="1" applyFont="1" applyBorder="1" applyAlignment="1"/>
    <xf numFmtId="49" fontId="3" fillId="0" borderId="1" xfId="0" applyNumberFormat="1" applyFont="1" applyBorder="1" applyAlignment="1"/>
    <xf numFmtId="0" fontId="3" fillId="0" borderId="1" xfId="0" applyFont="1" applyBorder="1" applyAlignment="1"/>
    <xf numFmtId="0" fontId="5" fillId="3" borderId="2" xfId="0" applyFont="1" applyFill="1" applyBorder="1" applyAlignment="1">
      <alignment vertical="top"/>
    </xf>
    <xf numFmtId="0" fontId="5" fillId="3" borderId="3" xfId="0" applyFont="1" applyFill="1" applyBorder="1" applyAlignment="1">
      <alignment horizontal="left" vertical="top"/>
    </xf>
    <xf numFmtId="0" fontId="5" fillId="3" borderId="4" xfId="0" applyFont="1" applyFill="1" applyBorder="1" applyAlignment="1">
      <alignment horizontal="left" vertical="top"/>
    </xf>
    <xf numFmtId="49" fontId="5" fillId="3" borderId="4" xfId="0" applyNumberFormat="1" applyFont="1" applyFill="1" applyBorder="1" applyAlignment="1">
      <alignment vertical="top"/>
    </xf>
    <xf numFmtId="0" fontId="5" fillId="3" borderId="5" xfId="0" applyFont="1" applyFill="1" applyBorder="1" applyAlignment="1">
      <alignment vertical="top"/>
    </xf>
    <xf numFmtId="0" fontId="5" fillId="3" borderId="6" xfId="0" applyFont="1" applyFill="1" applyBorder="1" applyAlignment="1">
      <alignment vertical="top"/>
    </xf>
    <xf numFmtId="0" fontId="5" fillId="3" borderId="3" xfId="0" applyFont="1" applyFill="1" applyBorder="1" applyAlignment="1">
      <alignment vertical="top"/>
    </xf>
    <xf numFmtId="0" fontId="5" fillId="3" borderId="4" xfId="0" applyFont="1" applyFill="1" applyBorder="1" applyAlignment="1">
      <alignment vertical="top"/>
    </xf>
    <xf numFmtId="0" fontId="5" fillId="3" borderId="7" xfId="0" applyFont="1" applyFill="1" applyBorder="1" applyAlignment="1">
      <alignment vertical="top"/>
    </xf>
    <xf numFmtId="0" fontId="5" fillId="3" borderId="8" xfId="0" applyFont="1" applyFill="1" applyBorder="1" applyAlignment="1">
      <alignment vertical="top"/>
    </xf>
    <xf numFmtId="0" fontId="5" fillId="3" borderId="9" xfId="0" applyFont="1" applyFill="1" applyBorder="1" applyAlignment="1">
      <alignment horizontal="left" vertical="top"/>
    </xf>
    <xf numFmtId="0" fontId="5" fillId="3" borderId="0" xfId="0" applyFont="1" applyFill="1" applyAlignment="1">
      <alignment horizontal="center" vertical="top"/>
    </xf>
    <xf numFmtId="0" fontId="6" fillId="0" borderId="10" xfId="0" applyFont="1" applyBorder="1" applyAlignment="1"/>
    <xf numFmtId="0" fontId="7" fillId="0" borderId="11" xfId="0" applyFont="1" applyBorder="1" applyAlignment="1">
      <alignment horizontal="left"/>
    </xf>
    <xf numFmtId="0" fontId="8" fillId="0" borderId="12" xfId="0" applyFont="1" applyBorder="1" applyAlignment="1">
      <alignment horizontal="left"/>
    </xf>
    <xf numFmtId="0" fontId="7" fillId="0" borderId="12" xfId="0" applyFont="1" applyBorder="1" applyAlignment="1">
      <alignment horizontal="left"/>
    </xf>
    <xf numFmtId="49" fontId="6" fillId="0" borderId="12" xfId="0" applyNumberFormat="1" applyFont="1" applyBorder="1" applyAlignment="1"/>
    <xf numFmtId="0" fontId="6" fillId="0" borderId="12" xfId="0" applyFont="1" applyBorder="1" applyAlignment="1">
      <alignment horizontal="left"/>
    </xf>
    <xf numFmtId="0" fontId="6" fillId="0" borderId="12" xfId="0" applyFont="1" applyBorder="1" applyAlignment="1"/>
    <xf numFmtId="0" fontId="6" fillId="0" borderId="13" xfId="0" applyFont="1" applyBorder="1" applyAlignment="1"/>
    <xf numFmtId="0" fontId="6" fillId="0" borderId="14" xfId="0" applyFont="1" applyBorder="1" applyAlignment="1"/>
    <xf numFmtId="0" fontId="6" fillId="0" borderId="15" xfId="0" applyFont="1" applyBorder="1" applyAlignment="1">
      <alignment horizontal="left"/>
    </xf>
    <xf numFmtId="0" fontId="6" fillId="0" borderId="0" xfId="0" applyFont="1" applyAlignment="1">
      <alignment horizontal="center"/>
    </xf>
    <xf numFmtId="0" fontId="6" fillId="0" borderId="16" xfId="0" applyFont="1" applyBorder="1" applyAlignment="1"/>
    <xf numFmtId="0" fontId="8" fillId="0" borderId="17" xfId="0" applyFont="1" applyBorder="1" applyAlignment="1">
      <alignment horizontal="left"/>
    </xf>
    <xf numFmtId="0" fontId="3" fillId="0" borderId="14" xfId="0" applyFont="1" applyBorder="1"/>
    <xf numFmtId="0" fontId="6" fillId="0" borderId="19" xfId="0" applyFont="1" applyBorder="1" applyAlignment="1">
      <alignment horizontal="left"/>
    </xf>
    <xf numFmtId="0" fontId="8" fillId="0" borderId="20" xfId="0" applyFont="1" applyBorder="1" applyAlignment="1">
      <alignment horizontal="left"/>
    </xf>
    <xf numFmtId="49" fontId="8" fillId="0" borderId="12" xfId="0" applyNumberFormat="1" applyFont="1" applyBorder="1" applyAlignment="1"/>
    <xf numFmtId="0" fontId="8" fillId="0" borderId="12" xfId="0" applyFont="1" applyBorder="1" applyAlignment="1"/>
    <xf numFmtId="0" fontId="8" fillId="0" borderId="11" xfId="0" applyFont="1" applyBorder="1" applyAlignment="1"/>
    <xf numFmtId="0" fontId="8" fillId="0" borderId="21" xfId="0" applyFont="1" applyBorder="1" applyAlignment="1"/>
    <xf numFmtId="0" fontId="8" fillId="0" borderId="22" xfId="0" applyFont="1" applyBorder="1" applyAlignment="1"/>
    <xf numFmtId="0" fontId="8" fillId="0" borderId="16" xfId="0" applyFont="1" applyBorder="1" applyAlignment="1"/>
    <xf numFmtId="0" fontId="8" fillId="0" borderId="20" xfId="0" applyFont="1" applyBorder="1" applyAlignment="1"/>
    <xf numFmtId="0" fontId="8" fillId="0" borderId="17" xfId="0" applyFont="1" applyBorder="1" applyAlignment="1"/>
    <xf numFmtId="0" fontId="8" fillId="0" borderId="23" xfId="0" applyFont="1" applyBorder="1" applyAlignment="1"/>
    <xf numFmtId="0" fontId="6" fillId="0" borderId="24" xfId="0" applyFont="1" applyBorder="1" applyAlignment="1">
      <alignment horizontal="left"/>
    </xf>
    <xf numFmtId="0" fontId="6" fillId="0" borderId="25" xfId="0" applyFont="1" applyBorder="1" applyAlignment="1"/>
    <xf numFmtId="0" fontId="8" fillId="0" borderId="26" xfId="0" applyFont="1" applyBorder="1" applyAlignment="1">
      <alignment horizontal="left"/>
    </xf>
    <xf numFmtId="0" fontId="8" fillId="0" borderId="26" xfId="0" applyFont="1" applyBorder="1" applyAlignment="1"/>
    <xf numFmtId="0" fontId="8" fillId="0" borderId="27" xfId="0" applyFont="1" applyBorder="1" applyAlignment="1"/>
    <xf numFmtId="0" fontId="8" fillId="0" borderId="28" xfId="0" applyFont="1" applyBorder="1" applyAlignment="1"/>
    <xf numFmtId="0" fontId="6" fillId="0" borderId="29" xfId="0" applyFont="1" applyBorder="1" applyAlignment="1">
      <alignment horizontal="left"/>
    </xf>
    <xf numFmtId="0" fontId="12" fillId="4" borderId="37" xfId="0" applyFont="1" applyFill="1" applyBorder="1" applyAlignment="1">
      <alignment horizontal="center"/>
    </xf>
    <xf numFmtId="0" fontId="8" fillId="4" borderId="0" xfId="0" applyFont="1" applyFill="1" applyAlignment="1">
      <alignment horizontal="center" wrapText="1"/>
    </xf>
    <xf numFmtId="0" fontId="12" fillId="4" borderId="48" xfId="0" applyFont="1" applyFill="1" applyBorder="1" applyAlignment="1">
      <alignment horizontal="center" vertical="center" wrapText="1"/>
    </xf>
    <xf numFmtId="0" fontId="8" fillId="4" borderId="53" xfId="0" applyFont="1" applyFill="1" applyBorder="1" applyAlignment="1">
      <alignment horizontal="center" vertical="center" textRotation="90" wrapText="1"/>
    </xf>
    <xf numFmtId="0" fontId="9" fillId="4" borderId="51" xfId="0" applyFont="1" applyFill="1" applyBorder="1" applyAlignment="1">
      <alignment horizontal="center" vertical="center" textRotation="90" wrapText="1"/>
    </xf>
    <xf numFmtId="0" fontId="8" fillId="4" borderId="51" xfId="0" applyFont="1" applyFill="1" applyBorder="1" applyAlignment="1">
      <alignment horizontal="center" vertical="center" textRotation="90" wrapText="1"/>
    </xf>
    <xf numFmtId="0" fontId="8" fillId="5" borderId="51" xfId="0" applyFont="1" applyFill="1" applyBorder="1" applyAlignment="1">
      <alignment horizontal="center" vertical="center" textRotation="90" wrapText="1"/>
    </xf>
    <xf numFmtId="0" fontId="8" fillId="5" borderId="51" xfId="0" applyFont="1" applyFill="1" applyBorder="1" applyAlignment="1">
      <alignment horizontal="center" vertical="center" wrapText="1"/>
    </xf>
    <xf numFmtId="0" fontId="8" fillId="5" borderId="54" xfId="0" applyFont="1" applyFill="1" applyBorder="1" applyAlignment="1">
      <alignment horizontal="center" vertical="center" textRotation="90" wrapText="1"/>
    </xf>
    <xf numFmtId="0" fontId="8" fillId="4" borderId="51" xfId="0" applyFont="1" applyFill="1" applyBorder="1" applyAlignment="1">
      <alignment horizontal="center" vertical="center" wrapText="1"/>
    </xf>
    <xf numFmtId="0" fontId="8" fillId="4" borderId="52" xfId="0" applyFont="1" applyFill="1" applyBorder="1" applyAlignment="1">
      <alignment horizontal="center" vertical="center" textRotation="90" wrapText="1"/>
    </xf>
    <xf numFmtId="0" fontId="8" fillId="4" borderId="48" xfId="0" applyFont="1" applyFill="1" applyBorder="1" applyAlignment="1">
      <alignment horizontal="center" vertical="center" textRotation="90" wrapText="1"/>
    </xf>
    <xf numFmtId="0" fontId="8" fillId="4" borderId="57" xfId="0" applyFont="1" applyFill="1" applyBorder="1" applyAlignment="1">
      <alignment horizontal="center"/>
    </xf>
    <xf numFmtId="0" fontId="8" fillId="4" borderId="58" xfId="0" applyFont="1" applyFill="1" applyBorder="1" applyAlignment="1">
      <alignment horizontal="center"/>
    </xf>
    <xf numFmtId="0" fontId="8" fillId="4" borderId="59" xfId="0" applyFont="1" applyFill="1" applyBorder="1" applyAlignment="1">
      <alignment horizontal="center" vertical="top"/>
    </xf>
    <xf numFmtId="49" fontId="8" fillId="4" borderId="59" xfId="0" applyNumberFormat="1" applyFont="1" applyFill="1" applyBorder="1" applyAlignment="1">
      <alignment horizontal="center" vertical="top"/>
    </xf>
    <xf numFmtId="0" fontId="8" fillId="4" borderId="60" xfId="0" applyFont="1" applyFill="1" applyBorder="1" applyAlignment="1">
      <alignment horizontal="center" vertical="top"/>
    </xf>
    <xf numFmtId="0" fontId="8" fillId="5" borderId="61" xfId="0" applyFont="1" applyFill="1" applyBorder="1" applyAlignment="1">
      <alignment horizontal="center" vertical="top"/>
    </xf>
    <xf numFmtId="0" fontId="8" fillId="4" borderId="58" xfId="0" applyFont="1" applyFill="1" applyBorder="1" applyAlignment="1">
      <alignment horizontal="center" vertical="top"/>
    </xf>
    <xf numFmtId="0" fontId="8" fillId="4" borderId="62" xfId="0" applyFont="1" applyFill="1" applyBorder="1" applyAlignment="1">
      <alignment horizontal="center" vertical="top"/>
    </xf>
    <xf numFmtId="0" fontId="8" fillId="5" borderId="62" xfId="0" applyFont="1" applyFill="1" applyBorder="1" applyAlignment="1">
      <alignment horizontal="center" vertical="top"/>
    </xf>
    <xf numFmtId="0" fontId="8" fillId="5" borderId="59" xfId="0" applyFont="1" applyFill="1" applyBorder="1" applyAlignment="1">
      <alignment horizontal="center" vertical="top"/>
    </xf>
    <xf numFmtId="0" fontId="8" fillId="5" borderId="44" xfId="0" applyFont="1" applyFill="1" applyBorder="1" applyAlignment="1">
      <alignment horizontal="center" vertical="top"/>
    </xf>
    <xf numFmtId="0" fontId="8" fillId="4" borderId="63" xfId="0" applyFont="1" applyFill="1" applyBorder="1" applyAlignment="1">
      <alignment horizontal="center" vertical="top"/>
    </xf>
    <xf numFmtId="0" fontId="8" fillId="4" borderId="47" xfId="0" applyFont="1" applyFill="1" applyBorder="1" applyAlignment="1">
      <alignment horizontal="center" vertical="top"/>
    </xf>
    <xf numFmtId="0" fontId="8" fillId="4" borderId="0" xfId="0" applyFont="1" applyFill="1" applyAlignment="1">
      <alignment horizontal="center" vertical="top"/>
    </xf>
    <xf numFmtId="0" fontId="8" fillId="6" borderId="0" xfId="0" applyFont="1" applyFill="1" applyAlignment="1">
      <alignment horizontal="center" vertical="top"/>
    </xf>
    <xf numFmtId="0" fontId="7" fillId="6" borderId="40" xfId="0" applyFont="1" applyFill="1" applyBorder="1" applyAlignment="1">
      <alignment horizontal="left" vertical="top"/>
    </xf>
    <xf numFmtId="0" fontId="8" fillId="6" borderId="41" xfId="0" applyFont="1" applyFill="1" applyBorder="1" applyAlignment="1">
      <alignment horizontal="left" vertical="top"/>
    </xf>
    <xf numFmtId="0" fontId="7" fillId="6" borderId="41" xfId="0" applyFont="1" applyFill="1" applyBorder="1" applyAlignment="1">
      <alignment horizontal="left" vertical="top"/>
    </xf>
    <xf numFmtId="49" fontId="13" fillId="6" borderId="1" xfId="0" applyNumberFormat="1" applyFont="1" applyFill="1" applyBorder="1" applyAlignment="1">
      <alignment horizontal="center" vertical="top"/>
    </xf>
    <xf numFmtId="0" fontId="8" fillId="6" borderId="41" xfId="0" applyFont="1" applyFill="1" applyBorder="1" applyAlignment="1">
      <alignment horizontal="center" vertical="top"/>
    </xf>
    <xf numFmtId="49" fontId="8" fillId="6" borderId="41" xfId="0" applyNumberFormat="1" applyFont="1" applyFill="1" applyBorder="1" applyAlignment="1">
      <alignment horizontal="center" vertical="top"/>
    </xf>
    <xf numFmtId="0" fontId="8" fillId="6" borderId="42" xfId="0" applyFont="1" applyFill="1" applyBorder="1" applyAlignment="1">
      <alignment horizontal="left" vertical="top"/>
    </xf>
    <xf numFmtId="0" fontId="8" fillId="6" borderId="64" xfId="0" applyFont="1" applyFill="1" applyBorder="1" applyAlignment="1">
      <alignment horizontal="center"/>
    </xf>
    <xf numFmtId="0" fontId="8" fillId="6" borderId="40" xfId="0" applyFont="1" applyFill="1" applyBorder="1" applyAlignment="1">
      <alignment horizontal="center"/>
    </xf>
    <xf numFmtId="0" fontId="8" fillId="6" borderId="41" xfId="0" applyFont="1" applyFill="1" applyBorder="1" applyAlignment="1">
      <alignment horizontal="center"/>
    </xf>
    <xf numFmtId="0" fontId="8" fillId="6" borderId="41" xfId="0" applyFont="1" applyFill="1" applyBorder="1" applyAlignment="1">
      <alignment horizontal="center"/>
    </xf>
    <xf numFmtId="0" fontId="8" fillId="6" borderId="42" xfId="0" applyFont="1" applyFill="1" applyBorder="1" applyAlignment="1">
      <alignment horizontal="center"/>
    </xf>
    <xf numFmtId="0" fontId="8" fillId="6" borderId="0" xfId="0" applyFont="1" applyFill="1" applyAlignment="1">
      <alignment horizontal="center"/>
    </xf>
    <xf numFmtId="10" fontId="8" fillId="6" borderId="14" xfId="0" applyNumberFormat="1" applyFont="1" applyFill="1" applyBorder="1" applyAlignment="1">
      <alignment horizontal="center"/>
    </xf>
    <xf numFmtId="0" fontId="8" fillId="6" borderId="49" xfId="0" applyFont="1" applyFill="1" applyBorder="1" applyAlignment="1">
      <alignment horizontal="left"/>
    </xf>
    <xf numFmtId="0" fontId="8" fillId="6" borderId="0" xfId="0" applyFont="1" applyFill="1" applyAlignment="1">
      <alignment horizontal="center"/>
    </xf>
    <xf numFmtId="0" fontId="8" fillId="0" borderId="30" xfId="0" applyFont="1" applyBorder="1" applyAlignment="1">
      <alignment horizontal="center" vertical="top"/>
    </xf>
    <xf numFmtId="0" fontId="7" fillId="0" borderId="31" xfId="0" applyFont="1" applyBorder="1" applyAlignment="1">
      <alignment horizontal="left" vertical="top"/>
    </xf>
    <xf numFmtId="0" fontId="8" fillId="0" borderId="4" xfId="0" applyFont="1" applyBorder="1" applyAlignment="1">
      <alignment horizontal="left" vertical="top"/>
    </xf>
    <xf numFmtId="0" fontId="7" fillId="0" borderId="4" xfId="0" applyFont="1" applyBorder="1" applyAlignment="1">
      <alignment horizontal="left" vertical="top"/>
    </xf>
    <xf numFmtId="49" fontId="8" fillId="0" borderId="4" xfId="0" applyNumberFormat="1" applyFont="1" applyBorder="1" applyAlignment="1">
      <alignment horizontal="center" vertical="top"/>
    </xf>
    <xf numFmtId="0" fontId="8" fillId="0" borderId="4" xfId="0" applyFont="1" applyBorder="1" applyAlignment="1">
      <alignment horizontal="left" vertical="top"/>
    </xf>
    <xf numFmtId="49" fontId="8" fillId="0" borderId="4" xfId="0" applyNumberFormat="1" applyFont="1" applyBorder="1" applyAlignment="1">
      <alignment horizontal="center" vertical="top"/>
    </xf>
    <xf numFmtId="0" fontId="8" fillId="0" borderId="5" xfId="0" applyFont="1" applyBorder="1" applyAlignment="1">
      <alignment horizontal="left" vertical="top"/>
    </xf>
    <xf numFmtId="0" fontId="8" fillId="0" borderId="6"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35" xfId="0" applyFont="1" applyBorder="1" applyAlignment="1">
      <alignment horizontal="center"/>
    </xf>
    <xf numFmtId="10" fontId="8" fillId="0" borderId="37" xfId="0" applyNumberFormat="1" applyFont="1" applyBorder="1" applyAlignment="1">
      <alignment horizontal="center"/>
    </xf>
    <xf numFmtId="0" fontId="8" fillId="0" borderId="9" xfId="0" applyFont="1" applyBorder="1" applyAlignment="1">
      <alignment horizontal="left"/>
    </xf>
    <xf numFmtId="0" fontId="8" fillId="0" borderId="6" xfId="0" applyFont="1" applyBorder="1" applyAlignment="1">
      <alignment horizontal="center"/>
    </xf>
    <xf numFmtId="0" fontId="8" fillId="0" borderId="39" xfId="0" applyFont="1" applyBorder="1" applyAlignment="1">
      <alignment horizontal="center" vertical="top"/>
    </xf>
    <xf numFmtId="0" fontId="7" fillId="0" borderId="40" xfId="0" applyFont="1" applyBorder="1" applyAlignment="1">
      <alignment horizontal="left" vertical="top"/>
    </xf>
    <xf numFmtId="0" fontId="8" fillId="0" borderId="1" xfId="0" applyFont="1" applyBorder="1" applyAlignment="1">
      <alignment horizontal="left" vertical="top"/>
    </xf>
    <xf numFmtId="0" fontId="7" fillId="0" borderId="1" xfId="0" applyFont="1" applyBorder="1" applyAlignment="1">
      <alignment horizontal="left" vertical="top"/>
    </xf>
    <xf numFmtId="49" fontId="8" fillId="0" borderId="1" xfId="0" applyNumberFormat="1" applyFont="1" applyBorder="1" applyAlignment="1">
      <alignment horizontal="center" vertical="top"/>
    </xf>
    <xf numFmtId="0" fontId="8" fillId="0" borderId="1" xfId="0" applyFont="1" applyBorder="1" applyAlignment="1">
      <alignment horizontal="left" vertical="top"/>
    </xf>
    <xf numFmtId="49" fontId="8" fillId="0" borderId="1" xfId="0" applyNumberFormat="1" applyFont="1" applyBorder="1" applyAlignment="1">
      <alignment horizontal="center" vertical="top"/>
    </xf>
    <xf numFmtId="0" fontId="8" fillId="0" borderId="65" xfId="0" applyFont="1" applyBorder="1" applyAlignment="1">
      <alignment horizontal="left" vertical="top"/>
    </xf>
    <xf numFmtId="0" fontId="8" fillId="0" borderId="66" xfId="0" applyFont="1" applyBorder="1" applyAlignment="1">
      <alignment horizontal="center"/>
    </xf>
    <xf numFmtId="0" fontId="8" fillId="0" borderId="67" xfId="0" applyFont="1" applyBorder="1" applyAlignment="1">
      <alignment horizontal="center"/>
    </xf>
    <xf numFmtId="0" fontId="8" fillId="0" borderId="1" xfId="0" applyFont="1" applyBorder="1" applyAlignment="1">
      <alignment horizontal="center"/>
    </xf>
    <xf numFmtId="0" fontId="8" fillId="0" borderId="1" xfId="0" applyFont="1" applyBorder="1" applyAlignment="1">
      <alignment horizontal="center"/>
    </xf>
    <xf numFmtId="0" fontId="8" fillId="0" borderId="65" xfId="0" applyFont="1" applyBorder="1" applyAlignment="1">
      <alignment horizontal="center"/>
    </xf>
    <xf numFmtId="0" fontId="8" fillId="0" borderId="7" xfId="0" applyFont="1" applyBorder="1" applyAlignment="1">
      <alignment horizontal="center"/>
    </xf>
    <xf numFmtId="10" fontId="8" fillId="0" borderId="68" xfId="0" applyNumberFormat="1" applyFont="1" applyBorder="1" applyAlignment="1">
      <alignment horizontal="center"/>
    </xf>
    <xf numFmtId="0" fontId="8" fillId="0" borderId="69" xfId="0" applyFont="1" applyBorder="1" applyAlignment="1">
      <alignment horizontal="left"/>
    </xf>
    <xf numFmtId="0" fontId="8" fillId="0" borderId="0" xfId="0" applyFont="1" applyAlignment="1">
      <alignment horizontal="center"/>
    </xf>
    <xf numFmtId="0" fontId="8" fillId="0" borderId="66" xfId="0" applyFont="1" applyBorder="1" applyAlignment="1">
      <alignment horizontal="center"/>
    </xf>
    <xf numFmtId="0" fontId="8" fillId="0" borderId="67" xfId="0" applyFont="1" applyBorder="1" applyAlignment="1">
      <alignment horizontal="center"/>
    </xf>
    <xf numFmtId="0" fontId="8" fillId="0" borderId="57" xfId="0" applyFont="1" applyBorder="1" applyAlignment="1">
      <alignment horizontal="center" vertical="top"/>
    </xf>
    <xf numFmtId="0" fontId="7" fillId="0" borderId="70" xfId="0" applyFont="1" applyBorder="1" applyAlignment="1">
      <alignment horizontal="left" vertical="top"/>
    </xf>
    <xf numFmtId="0" fontId="8" fillId="0" borderId="59" xfId="0" applyFont="1" applyBorder="1" applyAlignment="1">
      <alignment horizontal="left" vertical="top"/>
    </xf>
    <xf numFmtId="0" fontId="7" fillId="0" borderId="59" xfId="0" applyFont="1" applyBorder="1" applyAlignment="1">
      <alignment horizontal="left" vertical="top"/>
    </xf>
    <xf numFmtId="49" fontId="8" fillId="0" borderId="59" xfId="0" applyNumberFormat="1" applyFont="1" applyBorder="1" applyAlignment="1">
      <alignment horizontal="center" vertical="top"/>
    </xf>
    <xf numFmtId="0" fontId="8" fillId="0" borderId="59" xfId="0" applyFont="1" applyBorder="1" applyAlignment="1">
      <alignment horizontal="left" vertical="top"/>
    </xf>
    <xf numFmtId="49" fontId="8" fillId="0" borderId="59" xfId="0" applyNumberFormat="1" applyFont="1" applyBorder="1" applyAlignment="1">
      <alignment horizontal="center" vertical="top"/>
    </xf>
    <xf numFmtId="0" fontId="8" fillId="0" borderId="60" xfId="0" applyFont="1" applyBorder="1" applyAlignment="1">
      <alignment horizontal="left" vertical="top"/>
    </xf>
    <xf numFmtId="0" fontId="8" fillId="0" borderId="61" xfId="0" applyFont="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0" xfId="0" applyFont="1" applyBorder="1" applyAlignment="1">
      <alignment horizontal="center"/>
    </xf>
    <xf numFmtId="0" fontId="8" fillId="0" borderId="44" xfId="0" applyFont="1" applyBorder="1" applyAlignment="1">
      <alignment horizontal="center"/>
    </xf>
    <xf numFmtId="10" fontId="8" fillId="0" borderId="63" xfId="0" applyNumberFormat="1" applyFont="1" applyBorder="1" applyAlignment="1">
      <alignment horizontal="center"/>
    </xf>
    <xf numFmtId="0" fontId="8" fillId="0" borderId="47" xfId="0" applyFont="1" applyBorder="1" applyAlignment="1">
      <alignment horizontal="left"/>
    </xf>
    <xf numFmtId="0" fontId="8" fillId="0" borderId="5" xfId="0" applyFont="1" applyBorder="1" applyAlignment="1">
      <alignment horizontal="left" vertical="top"/>
    </xf>
    <xf numFmtId="0" fontId="8" fillId="0" borderId="65" xfId="0" applyFont="1" applyBorder="1" applyAlignment="1">
      <alignment vertical="top"/>
    </xf>
    <xf numFmtId="0" fontId="8" fillId="0" borderId="60" xfId="0" applyFont="1" applyBorder="1" applyAlignment="1">
      <alignment vertical="top"/>
    </xf>
    <xf numFmtId="0" fontId="8" fillId="0" borderId="61" xfId="0" applyFont="1" applyBorder="1" applyAlignment="1">
      <alignment horizontal="center"/>
    </xf>
    <xf numFmtId="0" fontId="8" fillId="0" borderId="58" xfId="0" applyFont="1" applyBorder="1" applyAlignment="1">
      <alignment horizontal="center"/>
    </xf>
    <xf numFmtId="0" fontId="12" fillId="4" borderId="71" xfId="0" applyFont="1" applyFill="1" applyBorder="1" applyAlignment="1">
      <alignment horizontal="center"/>
    </xf>
    <xf numFmtId="0" fontId="12" fillId="4" borderId="73" xfId="0" applyFont="1" applyFill="1" applyBorder="1" applyAlignment="1">
      <alignment horizontal="center" vertical="center" wrapText="1"/>
    </xf>
    <xf numFmtId="0" fontId="8" fillId="4" borderId="67" xfId="0" applyFont="1" applyFill="1" applyBorder="1" applyAlignment="1">
      <alignment horizontal="center" vertical="center" textRotation="90" wrapText="1"/>
    </xf>
    <xf numFmtId="0" fontId="9" fillId="4" borderId="1" xfId="0" applyFont="1" applyFill="1" applyBorder="1" applyAlignment="1">
      <alignment horizontal="center" vertical="center" textRotation="90" wrapText="1"/>
    </xf>
    <xf numFmtId="0" fontId="8" fillId="4" borderId="1" xfId="0" applyFont="1" applyFill="1" applyBorder="1" applyAlignment="1">
      <alignment horizontal="center" vertical="center" textRotation="90" wrapText="1"/>
    </xf>
    <xf numFmtId="0" fontId="8" fillId="5" borderId="1" xfId="0" applyFont="1" applyFill="1" applyBorder="1" applyAlignment="1">
      <alignment horizontal="center" vertical="center" textRotation="90" wrapText="1"/>
    </xf>
    <xf numFmtId="0" fontId="8" fillId="5"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65" xfId="0" applyFont="1" applyFill="1" applyBorder="1" applyAlignment="1">
      <alignment horizontal="center" vertical="center" textRotation="90" wrapText="1"/>
    </xf>
    <xf numFmtId="0" fontId="8" fillId="4" borderId="73" xfId="0" applyFont="1" applyFill="1" applyBorder="1" applyAlignment="1">
      <alignment horizontal="center" vertical="center" textRotation="90" wrapText="1"/>
    </xf>
    <xf numFmtId="49" fontId="8" fillId="6" borderId="41" xfId="0" applyNumberFormat="1" applyFont="1" applyFill="1" applyBorder="1" applyAlignment="1">
      <alignment horizontal="center" vertical="top"/>
    </xf>
    <xf numFmtId="0" fontId="8" fillId="0" borderId="59" xfId="0" applyFont="1" applyBorder="1" applyAlignment="1">
      <alignment horizontal="center"/>
    </xf>
    <xf numFmtId="0" fontId="5" fillId="0" borderId="31" xfId="0" applyFont="1" applyBorder="1" applyAlignment="1">
      <alignment horizontal="left" vertical="top"/>
    </xf>
    <xf numFmtId="0" fontId="5" fillId="0" borderId="40" xfId="0" applyFont="1" applyBorder="1" applyAlignment="1">
      <alignment horizontal="left" vertical="top"/>
    </xf>
    <xf numFmtId="0" fontId="5" fillId="0" borderId="70"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59" xfId="0" applyFont="1" applyBorder="1" applyAlignment="1">
      <alignment horizontal="left" vertical="top"/>
    </xf>
    <xf numFmtId="0" fontId="9" fillId="0" borderId="2" xfId="0" applyFont="1" applyBorder="1" applyAlignment="1">
      <alignment horizontal="left" wrapText="1"/>
    </xf>
    <xf numFmtId="0" fontId="10" fillId="0" borderId="7" xfId="0" applyFont="1" applyBorder="1"/>
    <xf numFmtId="0" fontId="10" fillId="0" borderId="18" xfId="0" applyFont="1" applyBorder="1"/>
    <xf numFmtId="0" fontId="8" fillId="0" borderId="2" xfId="0" applyFont="1" applyBorder="1" applyAlignment="1">
      <alignment horizontal="left" wrapText="1"/>
    </xf>
    <xf numFmtId="0" fontId="11" fillId="0" borderId="2" xfId="0" applyFont="1" applyBorder="1" applyAlignment="1">
      <alignment horizontal="left"/>
    </xf>
    <xf numFmtId="0" fontId="8" fillId="4" borderId="30" xfId="0" applyFont="1" applyFill="1" applyBorder="1" applyAlignment="1">
      <alignment horizontal="center" vertical="center" textRotation="90" wrapText="1"/>
    </xf>
    <xf numFmtId="0" fontId="10" fillId="0" borderId="39" xfId="0" applyFont="1" applyBorder="1"/>
    <xf numFmtId="0" fontId="8" fillId="4" borderId="31" xfId="0" applyFont="1" applyFill="1" applyBorder="1" applyAlignment="1">
      <alignment horizontal="center" vertical="center" textRotation="90" wrapText="1"/>
    </xf>
    <xf numFmtId="0" fontId="10" fillId="0" borderId="40" xfId="0" applyFont="1" applyBorder="1"/>
    <xf numFmtId="0" fontId="10" fillId="0" borderId="50" xfId="0" applyFont="1" applyBorder="1"/>
    <xf numFmtId="0" fontId="8" fillId="4" borderId="32" xfId="0" applyFont="1" applyFill="1" applyBorder="1" applyAlignment="1">
      <alignment horizontal="center" vertical="center" textRotation="90" wrapText="1"/>
    </xf>
    <xf numFmtId="0" fontId="10" fillId="0" borderId="41" xfId="0" applyFont="1" applyBorder="1"/>
    <xf numFmtId="0" fontId="10" fillId="0" borderId="51" xfId="0" applyFont="1" applyBorder="1"/>
    <xf numFmtId="0" fontId="8" fillId="5" borderId="36" xfId="0" applyFont="1" applyFill="1" applyBorder="1" applyAlignment="1">
      <alignment horizontal="center" wrapText="1"/>
    </xf>
    <xf numFmtId="0" fontId="0" fillId="0" borderId="0" xfId="0" applyFont="1" applyAlignment="1"/>
    <xf numFmtId="0" fontId="10" fillId="0" borderId="55" xfId="0" applyFont="1" applyBorder="1"/>
    <xf numFmtId="0" fontId="12" fillId="4" borderId="34" xfId="0" applyFont="1" applyFill="1" applyBorder="1" applyAlignment="1">
      <alignment horizontal="center"/>
    </xf>
    <xf numFmtId="0" fontId="10" fillId="0" borderId="35" xfId="0" applyFont="1" applyBorder="1"/>
    <xf numFmtId="0" fontId="10" fillId="0" borderId="9" xfId="0" applyFont="1" applyBorder="1"/>
    <xf numFmtId="0" fontId="8" fillId="4" borderId="38" xfId="0" applyFont="1" applyFill="1" applyBorder="1" applyAlignment="1">
      <alignment horizontal="center" wrapText="1"/>
    </xf>
    <xf numFmtId="0" fontId="10" fillId="0" borderId="49" xfId="0" applyFont="1" applyBorder="1"/>
    <xf numFmtId="0" fontId="10" fillId="0" borderId="56" xfId="0" applyFont="1" applyBorder="1"/>
    <xf numFmtId="0" fontId="12" fillId="4" borderId="43" xfId="0" applyFont="1" applyFill="1" applyBorder="1" applyAlignment="1">
      <alignment horizontal="center" vertical="center" wrapText="1"/>
    </xf>
    <xf numFmtId="0" fontId="10" fillId="0" borderId="44" xfId="0" applyFont="1" applyBorder="1"/>
    <xf numFmtId="0" fontId="10" fillId="0" borderId="45" xfId="0" applyFont="1" applyBorder="1"/>
    <xf numFmtId="0" fontId="12" fillId="5" borderId="46"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10" fillId="0" borderId="47" xfId="0" applyFont="1" applyBorder="1"/>
    <xf numFmtId="49" fontId="8" fillId="4" borderId="32" xfId="0" applyNumberFormat="1" applyFont="1" applyFill="1" applyBorder="1" applyAlignment="1">
      <alignment horizontal="center" vertical="center" textRotation="90" wrapText="1"/>
    </xf>
    <xf numFmtId="0" fontId="8" fillId="4" borderId="33" xfId="0" applyFont="1" applyFill="1" applyBorder="1" applyAlignment="1">
      <alignment horizontal="center" vertical="center" wrapText="1"/>
    </xf>
    <xf numFmtId="0" fontId="10" fillId="0" borderId="42" xfId="0" applyFont="1" applyBorder="1"/>
    <xf numFmtId="0" fontId="10" fillId="0" borderId="52" xfId="0" applyFont="1" applyBorder="1"/>
    <xf numFmtId="0" fontId="8" fillId="5" borderId="30" xfId="0" applyFont="1" applyFill="1" applyBorder="1" applyAlignment="1">
      <alignment horizontal="center" vertical="center" wrapText="1"/>
    </xf>
    <xf numFmtId="0" fontId="10" fillId="0" borderId="53" xfId="0" applyFont="1" applyBorder="1"/>
    <xf numFmtId="0" fontId="12" fillId="4" borderId="72"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0" fillId="0" borderId="69" xfId="0" applyFont="1" applyBorder="1"/>
    <xf numFmtId="0" fontId="12" fillId="4" borderId="34" xfId="0" applyFont="1" applyFill="1" applyBorder="1" applyAlignment="1">
      <alignment horizontal="center" vertical="center" wrapText="1"/>
    </xf>
    <xf numFmtId="0" fontId="10" fillId="0" borderId="35" xfId="0" applyFont="1" applyBorder="1" applyAlignment="1">
      <alignment vertical="center" wrapText="1"/>
    </xf>
  </cellXfs>
  <cellStyles count="1">
    <cellStyle name="Обычный" xfId="0" builtinId="0"/>
  </cellStyles>
  <dxfs count="164">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
      <font>
        <color rgb="FF000000"/>
      </font>
      <fill>
        <patternFill patternType="solid">
          <fgColor rgb="FFE06666"/>
          <bgColor rgb="FFE06666"/>
        </patternFill>
      </fill>
    </dxf>
    <dxf>
      <fill>
        <patternFill patternType="solid">
          <fgColor rgb="FFCCCCCC"/>
          <bgColor rgb="FFCCCCCC"/>
        </patternFill>
      </fill>
    </dxf>
    <dxf>
      <fill>
        <patternFill patternType="solid">
          <fgColor rgb="FFB7E1CD"/>
          <bgColor rgb="FFB7E1CD"/>
        </patternFill>
      </fill>
    </dxf>
    <dxf>
      <fill>
        <patternFill patternType="solid">
          <fgColor rgb="FFB7E1CD"/>
          <bgColor rgb="FFB7E1CD"/>
        </patternFill>
      </fill>
    </dxf>
    <dxf>
      <font>
        <color rgb="FF000000"/>
      </font>
      <fill>
        <patternFill patternType="solid">
          <fgColor rgb="FFE06666"/>
          <bgColor rgb="FFE06666"/>
        </patternFill>
      </fill>
    </dxf>
    <dxf>
      <fill>
        <patternFill patternType="solid">
          <fgColor rgb="FFE06666"/>
          <bgColor rgb="FFE066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00"/>
  <sheetViews>
    <sheetView workbookViewId="0"/>
  </sheetViews>
  <sheetFormatPr defaultColWidth="12.5703125" defaultRowHeight="15.75" customHeight="1"/>
  <sheetData>
    <row r="1" spans="1:8" ht="15.75" customHeight="1">
      <c r="A1" s="1" t="s">
        <v>0</v>
      </c>
      <c r="B1" s="1" t="s">
        <v>1</v>
      </c>
      <c r="C1" s="2" t="s">
        <v>2</v>
      </c>
      <c r="D1" s="2" t="s">
        <v>3</v>
      </c>
      <c r="E1" s="3" t="s">
        <v>4</v>
      </c>
      <c r="F1" s="3" t="s">
        <v>5</v>
      </c>
      <c r="G1" s="4" t="s">
        <v>6</v>
      </c>
      <c r="H1" s="5" t="s">
        <v>7</v>
      </c>
    </row>
    <row r="2" spans="1:8" ht="15.75" customHeight="1">
      <c r="A2" s="1" t="s">
        <v>8</v>
      </c>
      <c r="B2" s="1" t="s">
        <v>9</v>
      </c>
      <c r="C2" s="2" t="s">
        <v>10</v>
      </c>
      <c r="D2" s="2" t="s">
        <v>11</v>
      </c>
      <c r="E2" s="6" t="s">
        <v>12</v>
      </c>
      <c r="F2" s="3" t="s">
        <v>13</v>
      </c>
      <c r="G2" s="4" t="s">
        <v>14</v>
      </c>
      <c r="H2" s="4" t="s">
        <v>15</v>
      </c>
    </row>
    <row r="3" spans="1:8" ht="15.75" customHeight="1">
      <c r="A3" s="1" t="s">
        <v>16</v>
      </c>
      <c r="B3" s="1" t="s">
        <v>17</v>
      </c>
      <c r="C3" s="2" t="s">
        <v>18</v>
      </c>
      <c r="D3" s="2" t="s">
        <v>19</v>
      </c>
      <c r="E3" s="6" t="s">
        <v>20</v>
      </c>
      <c r="F3" s="3" t="s">
        <v>21</v>
      </c>
      <c r="G3" s="3" t="s">
        <v>22</v>
      </c>
      <c r="H3" s="3"/>
    </row>
    <row r="4" spans="1:8" ht="15.75" customHeight="1">
      <c r="A4" s="1" t="s">
        <v>23</v>
      </c>
      <c r="B4" s="1" t="s">
        <v>24</v>
      </c>
      <c r="C4" s="2" t="s">
        <v>25</v>
      </c>
      <c r="D4" s="7"/>
      <c r="E4" s="6" t="s">
        <v>26</v>
      </c>
      <c r="F4" s="3" t="s">
        <v>27</v>
      </c>
      <c r="G4" s="3" t="s">
        <v>28</v>
      </c>
      <c r="H4" s="3" t="s">
        <v>29</v>
      </c>
    </row>
    <row r="5" spans="1:8" ht="15.75" customHeight="1">
      <c r="A5" s="1" t="s">
        <v>30</v>
      </c>
      <c r="B5" s="1" t="s">
        <v>31</v>
      </c>
      <c r="C5" s="2" t="s">
        <v>32</v>
      </c>
      <c r="D5" s="7"/>
      <c r="E5" s="6" t="s">
        <v>33</v>
      </c>
      <c r="F5" s="3" t="s">
        <v>34</v>
      </c>
      <c r="G5" s="3" t="s">
        <v>35</v>
      </c>
      <c r="H5" s="3"/>
    </row>
    <row r="6" spans="1:8" ht="15.75" customHeight="1">
      <c r="A6" s="1" t="s">
        <v>36</v>
      </c>
      <c r="B6" s="1" t="s">
        <v>37</v>
      </c>
      <c r="C6" s="7"/>
      <c r="D6" s="7"/>
      <c r="E6" s="6" t="s">
        <v>38</v>
      </c>
      <c r="F6" s="3" t="s">
        <v>39</v>
      </c>
      <c r="G6" s="3" t="s">
        <v>40</v>
      </c>
      <c r="H6" s="3"/>
    </row>
    <row r="7" spans="1:8" ht="15.75" customHeight="1">
      <c r="A7" s="1" t="s">
        <v>41</v>
      </c>
      <c r="B7" s="1" t="s">
        <v>42</v>
      </c>
      <c r="C7" s="7"/>
      <c r="D7" s="7"/>
      <c r="E7" s="6" t="s">
        <v>43</v>
      </c>
      <c r="F7" s="3" t="s">
        <v>44</v>
      </c>
      <c r="G7" s="3" t="s">
        <v>45</v>
      </c>
      <c r="H7" s="3"/>
    </row>
    <row r="8" spans="1:8" ht="15.75" customHeight="1">
      <c r="A8" s="1" t="s">
        <v>46</v>
      </c>
      <c r="B8" s="1" t="s">
        <v>47</v>
      </c>
      <c r="C8" s="7"/>
      <c r="D8" s="7"/>
      <c r="E8" s="6" t="s">
        <v>48</v>
      </c>
      <c r="F8" s="3" t="s">
        <v>49</v>
      </c>
      <c r="G8" s="3" t="s">
        <v>50</v>
      </c>
      <c r="H8" s="3"/>
    </row>
    <row r="9" spans="1:8" ht="15.75" customHeight="1">
      <c r="A9" s="1" t="s">
        <v>51</v>
      </c>
      <c r="B9" s="1" t="s">
        <v>52</v>
      </c>
      <c r="C9" s="7"/>
      <c r="D9" s="7"/>
      <c r="E9" s="6" t="s">
        <v>53</v>
      </c>
      <c r="F9" s="3" t="s">
        <v>54</v>
      </c>
      <c r="G9" s="4"/>
      <c r="H9" s="4"/>
    </row>
    <row r="10" spans="1:8" ht="15.75" customHeight="1">
      <c r="A10" s="1" t="s">
        <v>55</v>
      </c>
      <c r="B10" s="1" t="s">
        <v>56</v>
      </c>
      <c r="C10" s="7"/>
      <c r="D10" s="7"/>
      <c r="E10" s="6" t="s">
        <v>57</v>
      </c>
      <c r="F10" s="8"/>
      <c r="G10" s="8"/>
      <c r="H10" s="8"/>
    </row>
    <row r="11" spans="1:8" ht="15.75" customHeight="1">
      <c r="A11" s="1" t="s">
        <v>58</v>
      </c>
      <c r="B11" s="1" t="s">
        <v>59</v>
      </c>
      <c r="C11" s="7"/>
      <c r="D11" s="7"/>
      <c r="E11" s="6" t="s">
        <v>60</v>
      </c>
      <c r="F11" s="8"/>
      <c r="G11" s="8"/>
      <c r="H11" s="8"/>
    </row>
    <row r="12" spans="1:8" ht="15.75" customHeight="1">
      <c r="A12" s="1" t="s">
        <v>61</v>
      </c>
      <c r="B12" s="1" t="s">
        <v>62</v>
      </c>
      <c r="C12" s="7"/>
      <c r="D12" s="7"/>
      <c r="E12" s="6" t="s">
        <v>63</v>
      </c>
      <c r="F12" s="8"/>
      <c r="G12" s="8"/>
      <c r="H12" s="8"/>
    </row>
    <row r="13" spans="1:8" ht="15.75" customHeight="1">
      <c r="A13" s="1" t="s">
        <v>64</v>
      </c>
      <c r="B13" s="1" t="s">
        <v>65</v>
      </c>
      <c r="C13" s="7"/>
      <c r="D13" s="7"/>
      <c r="E13" s="6" t="s">
        <v>66</v>
      </c>
      <c r="F13" s="8"/>
      <c r="G13" s="8"/>
      <c r="H13" s="8"/>
    </row>
    <row r="14" spans="1:8" ht="15.75" customHeight="1">
      <c r="A14" s="1" t="s">
        <v>67</v>
      </c>
      <c r="B14" s="1" t="s">
        <v>68</v>
      </c>
      <c r="C14" s="7"/>
      <c r="D14" s="7"/>
      <c r="E14" s="6" t="s">
        <v>69</v>
      </c>
      <c r="F14" s="8"/>
      <c r="G14" s="8"/>
      <c r="H14" s="8"/>
    </row>
    <row r="15" spans="1:8" ht="15.75" customHeight="1">
      <c r="A15" s="1" t="s">
        <v>70</v>
      </c>
      <c r="B15" s="9" t="s">
        <v>71</v>
      </c>
      <c r="C15" s="8"/>
      <c r="D15" s="8"/>
      <c r="E15" s="6" t="s">
        <v>72</v>
      </c>
      <c r="F15" s="8"/>
      <c r="G15" s="8"/>
      <c r="H15" s="8"/>
    </row>
    <row r="16" spans="1:8" ht="15.75" customHeight="1">
      <c r="A16" s="1" t="s">
        <v>73</v>
      </c>
      <c r="B16" s="9" t="s">
        <v>74</v>
      </c>
      <c r="C16" s="8"/>
      <c r="D16" s="8"/>
      <c r="E16" s="6" t="s">
        <v>75</v>
      </c>
      <c r="F16" s="8"/>
      <c r="G16" s="8"/>
      <c r="H16" s="8"/>
    </row>
    <row r="17" spans="1:8" ht="15.75" customHeight="1">
      <c r="A17" s="1" t="s">
        <v>76</v>
      </c>
      <c r="B17" s="9" t="s">
        <v>77</v>
      </c>
      <c r="C17" s="3"/>
      <c r="D17" s="8"/>
      <c r="E17" s="6" t="s">
        <v>78</v>
      </c>
      <c r="F17" s="8"/>
      <c r="G17" s="8"/>
      <c r="H17" s="8"/>
    </row>
    <row r="18" spans="1:8" ht="15.75" customHeight="1">
      <c r="A18" s="1" t="s">
        <v>79</v>
      </c>
      <c r="B18" s="9" t="s">
        <v>80</v>
      </c>
      <c r="C18" s="3"/>
      <c r="D18" s="8"/>
      <c r="E18" s="6" t="s">
        <v>81</v>
      </c>
      <c r="F18" s="8"/>
      <c r="G18" s="8"/>
      <c r="H18" s="8"/>
    </row>
    <row r="19" spans="1:8" ht="15.75" customHeight="1">
      <c r="A19" s="1" t="s">
        <v>82</v>
      </c>
      <c r="B19" s="9" t="s">
        <v>83</v>
      </c>
      <c r="C19" s="8"/>
      <c r="D19" s="8"/>
      <c r="E19" s="6" t="s">
        <v>84</v>
      </c>
      <c r="F19" s="8"/>
      <c r="G19" s="8"/>
      <c r="H19" s="8"/>
    </row>
    <row r="20" spans="1:8" ht="15.75" customHeight="1">
      <c r="A20" s="1" t="s">
        <v>85</v>
      </c>
      <c r="B20" s="9" t="s">
        <v>86</v>
      </c>
      <c r="C20" s="3"/>
      <c r="D20" s="8"/>
      <c r="E20" s="6" t="s">
        <v>87</v>
      </c>
      <c r="F20" s="8"/>
      <c r="G20" s="8"/>
      <c r="H20" s="8"/>
    </row>
    <row r="21" spans="1:8" ht="15.75" customHeight="1">
      <c r="A21" s="1" t="s">
        <v>88</v>
      </c>
      <c r="B21" s="9" t="s">
        <v>89</v>
      </c>
      <c r="C21" s="3"/>
      <c r="D21" s="8"/>
      <c r="E21" s="6" t="s">
        <v>90</v>
      </c>
      <c r="F21" s="8"/>
      <c r="G21" s="8"/>
      <c r="H21" s="8"/>
    </row>
    <row r="22" spans="1:8" ht="15.75" customHeight="1">
      <c r="A22" s="1" t="s">
        <v>91</v>
      </c>
      <c r="B22" s="9" t="s">
        <v>92</v>
      </c>
      <c r="C22" s="3"/>
      <c r="D22" s="8"/>
      <c r="E22" s="6" t="s">
        <v>93</v>
      </c>
      <c r="F22" s="8"/>
      <c r="G22" s="8"/>
      <c r="H22" s="8"/>
    </row>
    <row r="23" spans="1:8" ht="15.75" customHeight="1">
      <c r="A23" s="1" t="s">
        <v>94</v>
      </c>
      <c r="B23" s="9" t="s">
        <v>95</v>
      </c>
      <c r="C23" s="8"/>
      <c r="D23" s="8"/>
      <c r="E23" s="6" t="s">
        <v>96</v>
      </c>
      <c r="F23" s="8"/>
      <c r="G23" s="8"/>
      <c r="H23" s="8"/>
    </row>
    <row r="24" spans="1:8" ht="15.75" customHeight="1">
      <c r="A24" s="1" t="s">
        <v>97</v>
      </c>
      <c r="B24" s="9" t="s">
        <v>98</v>
      </c>
      <c r="C24" s="3"/>
      <c r="D24" s="8"/>
      <c r="E24" s="6" t="s">
        <v>99</v>
      </c>
      <c r="F24" s="8"/>
      <c r="G24" s="8"/>
      <c r="H24" s="8"/>
    </row>
    <row r="25" spans="1:8" ht="15.75" customHeight="1">
      <c r="A25" s="1" t="s">
        <v>100</v>
      </c>
      <c r="B25" s="9" t="s">
        <v>101</v>
      </c>
      <c r="C25" s="3"/>
      <c r="D25" s="8"/>
      <c r="E25" s="6" t="s">
        <v>102</v>
      </c>
      <c r="F25" s="8"/>
      <c r="G25" s="8"/>
      <c r="H25" s="8"/>
    </row>
    <row r="26" spans="1:8" ht="15.75" customHeight="1">
      <c r="A26" s="1" t="s">
        <v>103</v>
      </c>
      <c r="B26" s="9" t="s">
        <v>104</v>
      </c>
      <c r="C26" s="8"/>
      <c r="D26" s="8"/>
      <c r="E26" s="6" t="s">
        <v>105</v>
      </c>
      <c r="F26" s="8"/>
      <c r="G26" s="8"/>
      <c r="H26" s="8"/>
    </row>
    <row r="27" spans="1:8" ht="15.75" customHeight="1">
      <c r="A27" s="1" t="s">
        <v>106</v>
      </c>
      <c r="B27" s="9" t="s">
        <v>107</v>
      </c>
      <c r="C27" s="8"/>
      <c r="D27" s="8"/>
      <c r="E27" s="6" t="s">
        <v>108</v>
      </c>
      <c r="F27" s="8"/>
      <c r="G27" s="8"/>
      <c r="H27" s="8"/>
    </row>
    <row r="28" spans="1:8" ht="15.75" customHeight="1">
      <c r="A28" s="1" t="s">
        <v>109</v>
      </c>
      <c r="B28" s="9" t="s">
        <v>110</v>
      </c>
      <c r="C28" s="8"/>
      <c r="D28" s="8"/>
      <c r="E28" s="6" t="s">
        <v>111</v>
      </c>
      <c r="F28" s="8"/>
      <c r="G28" s="8"/>
      <c r="H28" s="8"/>
    </row>
    <row r="29" spans="1:8" ht="15.75" customHeight="1">
      <c r="A29" s="1" t="s">
        <v>112</v>
      </c>
      <c r="B29" s="9" t="s">
        <v>113</v>
      </c>
      <c r="C29" s="8"/>
      <c r="D29" s="8"/>
      <c r="E29" s="6" t="s">
        <v>114</v>
      </c>
      <c r="F29" s="8"/>
      <c r="G29" s="8"/>
      <c r="H29" s="8"/>
    </row>
    <row r="30" spans="1:8" ht="15.75" customHeight="1">
      <c r="A30" s="1" t="s">
        <v>115</v>
      </c>
      <c r="B30" s="9" t="s">
        <v>116</v>
      </c>
      <c r="C30" s="3"/>
      <c r="D30" s="8"/>
      <c r="E30" s="6" t="s">
        <v>117</v>
      </c>
      <c r="F30" s="8"/>
      <c r="G30" s="8"/>
      <c r="H30" s="8"/>
    </row>
    <row r="31" spans="1:8" ht="15.75" customHeight="1">
      <c r="A31" s="1" t="s">
        <v>118</v>
      </c>
      <c r="B31" s="9" t="s">
        <v>119</v>
      </c>
      <c r="C31" s="3"/>
      <c r="D31" s="8"/>
      <c r="E31" s="6" t="s">
        <v>120</v>
      </c>
      <c r="F31" s="8"/>
      <c r="G31" s="8"/>
      <c r="H31" s="8"/>
    </row>
    <row r="32" spans="1:8" ht="15.75" customHeight="1">
      <c r="A32" s="1" t="s">
        <v>121</v>
      </c>
      <c r="B32" s="9" t="s">
        <v>122</v>
      </c>
      <c r="C32" s="3"/>
      <c r="D32" s="8"/>
      <c r="E32" s="6" t="s">
        <v>123</v>
      </c>
      <c r="F32" s="8"/>
      <c r="G32" s="8"/>
      <c r="H32" s="8"/>
    </row>
    <row r="33" spans="1:8" ht="15.75" customHeight="1">
      <c r="A33" s="1" t="s">
        <v>124</v>
      </c>
      <c r="B33" s="9" t="s">
        <v>125</v>
      </c>
      <c r="C33" s="8"/>
      <c r="D33" s="8"/>
      <c r="E33" s="6" t="s">
        <v>126</v>
      </c>
      <c r="F33" s="8"/>
      <c r="G33" s="8"/>
      <c r="H33" s="8"/>
    </row>
    <row r="34" spans="1:8" ht="15.75" customHeight="1">
      <c r="A34" s="1" t="s">
        <v>127</v>
      </c>
      <c r="B34" s="9" t="s">
        <v>128</v>
      </c>
      <c r="C34" s="3"/>
      <c r="D34" s="8"/>
      <c r="E34" s="6" t="s">
        <v>129</v>
      </c>
      <c r="F34" s="8"/>
      <c r="G34" s="8"/>
      <c r="H34" s="8"/>
    </row>
    <row r="35" spans="1:8" ht="15">
      <c r="A35" s="1" t="s">
        <v>130</v>
      </c>
      <c r="B35" s="9" t="s">
        <v>131</v>
      </c>
      <c r="C35" s="3"/>
      <c r="D35" s="8"/>
      <c r="E35" s="6" t="s">
        <v>132</v>
      </c>
      <c r="F35" s="8"/>
      <c r="G35" s="8"/>
      <c r="H35" s="8"/>
    </row>
    <row r="36" spans="1:8" ht="15">
      <c r="A36" s="1" t="s">
        <v>133</v>
      </c>
      <c r="B36" s="9" t="s">
        <v>134</v>
      </c>
      <c r="C36" s="8"/>
      <c r="D36" s="8"/>
      <c r="E36" s="6" t="s">
        <v>135</v>
      </c>
      <c r="F36" s="8"/>
      <c r="G36" s="8"/>
      <c r="H36" s="8"/>
    </row>
    <row r="37" spans="1:8" ht="15">
      <c r="A37" s="1" t="s">
        <v>136</v>
      </c>
      <c r="B37" s="9" t="s">
        <v>137</v>
      </c>
      <c r="C37" s="3"/>
      <c r="D37" s="8"/>
      <c r="E37" s="6" t="s">
        <v>138</v>
      </c>
      <c r="F37" s="8"/>
      <c r="G37" s="8"/>
      <c r="H37" s="8"/>
    </row>
    <row r="38" spans="1:8" ht="15">
      <c r="A38" s="1" t="s">
        <v>139</v>
      </c>
      <c r="B38" s="9" t="s">
        <v>140</v>
      </c>
      <c r="C38" s="3"/>
      <c r="D38" s="8"/>
      <c r="E38" s="6" t="s">
        <v>141</v>
      </c>
      <c r="F38" s="8"/>
      <c r="G38" s="8"/>
      <c r="H38" s="8"/>
    </row>
    <row r="39" spans="1:8" ht="15">
      <c r="A39" s="1" t="s">
        <v>142</v>
      </c>
      <c r="B39" s="9" t="s">
        <v>143</v>
      </c>
      <c r="C39" s="3"/>
      <c r="D39" s="3"/>
      <c r="E39" s="6" t="s">
        <v>144</v>
      </c>
      <c r="F39" s="8"/>
      <c r="G39" s="8"/>
      <c r="H39" s="8"/>
    </row>
    <row r="40" spans="1:8" ht="15">
      <c r="A40" s="1" t="s">
        <v>145</v>
      </c>
      <c r="B40" s="9" t="s">
        <v>146</v>
      </c>
      <c r="C40" s="3"/>
      <c r="D40" s="8"/>
      <c r="E40" s="6" t="s">
        <v>147</v>
      </c>
      <c r="F40" s="8"/>
      <c r="G40" s="8"/>
      <c r="H40" s="8"/>
    </row>
    <row r="41" spans="1:8" ht="15">
      <c r="A41" s="1" t="s">
        <v>148</v>
      </c>
      <c r="B41" s="9" t="s">
        <v>149</v>
      </c>
      <c r="C41" s="3"/>
      <c r="D41" s="8"/>
      <c r="E41" s="6" t="s">
        <v>150</v>
      </c>
      <c r="F41" s="8"/>
      <c r="G41" s="8"/>
      <c r="H41" s="8"/>
    </row>
    <row r="42" spans="1:8" ht="15">
      <c r="A42" s="1" t="s">
        <v>151</v>
      </c>
      <c r="B42" s="9" t="s">
        <v>152</v>
      </c>
      <c r="C42" s="3"/>
      <c r="D42" s="8"/>
      <c r="E42" s="6" t="s">
        <v>153</v>
      </c>
      <c r="F42" s="8"/>
      <c r="G42" s="8"/>
      <c r="H42" s="8"/>
    </row>
    <row r="43" spans="1:8" ht="15">
      <c r="A43" s="1" t="s">
        <v>154</v>
      </c>
      <c r="B43" s="9" t="s">
        <v>155</v>
      </c>
      <c r="C43" s="3"/>
      <c r="D43" s="8"/>
      <c r="E43" s="6" t="s">
        <v>156</v>
      </c>
      <c r="F43" s="8"/>
      <c r="G43" s="8"/>
      <c r="H43" s="8"/>
    </row>
    <row r="44" spans="1:8" ht="15">
      <c r="A44" s="1" t="s">
        <v>157</v>
      </c>
      <c r="B44" s="9" t="s">
        <v>158</v>
      </c>
      <c r="C44" s="8"/>
      <c r="D44" s="8"/>
      <c r="E44" s="6" t="s">
        <v>159</v>
      </c>
      <c r="F44" s="8"/>
      <c r="G44" s="8"/>
      <c r="H44" s="8"/>
    </row>
    <row r="45" spans="1:8" ht="15">
      <c r="A45" s="1" t="s">
        <v>160</v>
      </c>
      <c r="B45" s="9" t="s">
        <v>161</v>
      </c>
      <c r="C45" s="8"/>
      <c r="D45" s="8"/>
      <c r="E45" s="6" t="s">
        <v>162</v>
      </c>
      <c r="F45" s="8"/>
      <c r="G45" s="8"/>
      <c r="H45" s="8"/>
    </row>
    <row r="46" spans="1:8" ht="15">
      <c r="A46" s="1" t="s">
        <v>163</v>
      </c>
      <c r="B46" s="9" t="s">
        <v>164</v>
      </c>
      <c r="C46" s="8"/>
      <c r="D46" s="8"/>
      <c r="E46" s="6" t="s">
        <v>165</v>
      </c>
      <c r="F46" s="8"/>
      <c r="G46" s="8"/>
      <c r="H46" s="8"/>
    </row>
    <row r="47" spans="1:8" ht="15">
      <c r="A47" s="1" t="s">
        <v>166</v>
      </c>
      <c r="B47" s="9" t="s">
        <v>167</v>
      </c>
      <c r="C47" s="8"/>
      <c r="D47" s="8"/>
      <c r="E47" s="6" t="s">
        <v>168</v>
      </c>
      <c r="F47" s="8"/>
      <c r="G47" s="8"/>
      <c r="H47" s="8"/>
    </row>
    <row r="48" spans="1:8" ht="15">
      <c r="A48" s="1" t="s">
        <v>169</v>
      </c>
      <c r="B48" s="9" t="s">
        <v>170</v>
      </c>
      <c r="C48" s="8"/>
      <c r="D48" s="8"/>
      <c r="E48" s="6" t="s">
        <v>171</v>
      </c>
      <c r="F48" s="8"/>
      <c r="G48" s="8"/>
      <c r="H48" s="8"/>
    </row>
    <row r="49" spans="1:8" ht="15">
      <c r="A49" s="1" t="s">
        <v>172</v>
      </c>
      <c r="B49" s="9" t="s">
        <v>173</v>
      </c>
      <c r="C49" s="8"/>
      <c r="D49" s="8"/>
      <c r="E49" s="6" t="s">
        <v>174</v>
      </c>
      <c r="F49" s="8"/>
      <c r="G49" s="8"/>
      <c r="H49" s="8"/>
    </row>
    <row r="50" spans="1:8" ht="15">
      <c r="A50" s="1" t="s">
        <v>175</v>
      </c>
      <c r="B50" s="9" t="s">
        <v>176</v>
      </c>
      <c r="C50" s="8"/>
      <c r="D50" s="8"/>
      <c r="E50" s="6" t="s">
        <v>177</v>
      </c>
      <c r="F50" s="8"/>
      <c r="G50" s="8"/>
      <c r="H50" s="8"/>
    </row>
    <row r="51" spans="1:8" ht="15">
      <c r="A51" s="1" t="s">
        <v>178</v>
      </c>
      <c r="B51" s="9" t="s">
        <v>179</v>
      </c>
      <c r="C51" s="8"/>
      <c r="D51" s="8"/>
      <c r="E51" s="6" t="s">
        <v>180</v>
      </c>
      <c r="F51" s="8"/>
      <c r="G51" s="8"/>
      <c r="H51" s="8"/>
    </row>
    <row r="52" spans="1:8" ht="15">
      <c r="A52" s="1" t="s">
        <v>181</v>
      </c>
      <c r="B52" s="9" t="s">
        <v>182</v>
      </c>
      <c r="C52" s="8"/>
      <c r="D52" s="8"/>
      <c r="E52" s="6" t="s">
        <v>183</v>
      </c>
      <c r="F52" s="8"/>
      <c r="G52" s="8"/>
      <c r="H52" s="8"/>
    </row>
    <row r="53" spans="1:8" ht="15">
      <c r="A53" s="1" t="s">
        <v>184</v>
      </c>
      <c r="B53" s="9" t="s">
        <v>185</v>
      </c>
      <c r="C53" s="8"/>
      <c r="D53" s="8"/>
      <c r="E53" s="6" t="s">
        <v>186</v>
      </c>
      <c r="F53" s="8"/>
      <c r="G53" s="8"/>
      <c r="H53" s="8"/>
    </row>
    <row r="54" spans="1:8" ht="15">
      <c r="A54" s="1" t="s">
        <v>187</v>
      </c>
      <c r="B54" s="9" t="s">
        <v>188</v>
      </c>
      <c r="C54" s="8"/>
      <c r="D54" s="8"/>
      <c r="E54" s="6" t="s">
        <v>189</v>
      </c>
      <c r="F54" s="8"/>
      <c r="G54" s="8"/>
      <c r="H54" s="8"/>
    </row>
    <row r="55" spans="1:8" ht="15">
      <c r="A55" s="1" t="s">
        <v>190</v>
      </c>
      <c r="B55" s="9" t="s">
        <v>191</v>
      </c>
      <c r="C55" s="3"/>
      <c r="D55" s="8"/>
      <c r="E55" s="6" t="s">
        <v>192</v>
      </c>
      <c r="F55" s="8"/>
      <c r="G55" s="8"/>
      <c r="H55" s="8"/>
    </row>
    <row r="56" spans="1:8" ht="15">
      <c r="A56" s="1" t="s">
        <v>193</v>
      </c>
      <c r="B56" s="9" t="s">
        <v>194</v>
      </c>
      <c r="C56" s="3"/>
      <c r="D56" s="8"/>
      <c r="E56" s="6" t="s">
        <v>195</v>
      </c>
      <c r="F56" s="8"/>
      <c r="G56" s="8"/>
      <c r="H56" s="8"/>
    </row>
    <row r="57" spans="1:8" ht="15">
      <c r="A57" s="1" t="s">
        <v>196</v>
      </c>
      <c r="B57" s="9" t="s">
        <v>197</v>
      </c>
      <c r="C57" s="3"/>
      <c r="D57" s="8"/>
      <c r="E57" s="6" t="s">
        <v>198</v>
      </c>
      <c r="F57" s="8"/>
      <c r="G57" s="8"/>
      <c r="H57" s="8"/>
    </row>
    <row r="58" spans="1:8" ht="15">
      <c r="A58" s="1" t="s">
        <v>199</v>
      </c>
      <c r="B58" s="9" t="s">
        <v>200</v>
      </c>
      <c r="C58" s="3"/>
      <c r="D58" s="8"/>
      <c r="E58" s="6" t="s">
        <v>201</v>
      </c>
      <c r="F58" s="8"/>
      <c r="G58" s="8"/>
      <c r="H58" s="8"/>
    </row>
    <row r="59" spans="1:8" ht="15">
      <c r="A59" s="1" t="s">
        <v>202</v>
      </c>
      <c r="B59" s="9" t="s">
        <v>203</v>
      </c>
      <c r="C59" s="3"/>
      <c r="D59" s="8"/>
      <c r="E59" s="6" t="s">
        <v>204</v>
      </c>
      <c r="F59" s="8"/>
      <c r="G59" s="8"/>
      <c r="H59" s="8"/>
    </row>
    <row r="60" spans="1:8" ht="15">
      <c r="A60" s="1" t="s">
        <v>205</v>
      </c>
      <c r="B60" s="9" t="s">
        <v>206</v>
      </c>
      <c r="C60" s="8"/>
      <c r="D60" s="8"/>
      <c r="E60" s="6" t="s">
        <v>207</v>
      </c>
      <c r="F60" s="8"/>
      <c r="G60" s="8"/>
      <c r="H60" s="8"/>
    </row>
    <row r="61" spans="1:8" ht="15">
      <c r="A61" s="1" t="s">
        <v>208</v>
      </c>
      <c r="B61" s="9" t="s">
        <v>209</v>
      </c>
      <c r="C61" s="8"/>
      <c r="D61" s="8"/>
      <c r="E61" s="6" t="s">
        <v>210</v>
      </c>
      <c r="F61" s="8"/>
      <c r="G61" s="8"/>
      <c r="H61" s="8"/>
    </row>
    <row r="62" spans="1:8" ht="15">
      <c r="A62" s="1" t="s">
        <v>211</v>
      </c>
      <c r="B62" s="9" t="s">
        <v>212</v>
      </c>
      <c r="C62" s="8"/>
      <c r="D62" s="8"/>
      <c r="E62" s="6" t="s">
        <v>213</v>
      </c>
      <c r="F62" s="8"/>
      <c r="G62" s="8"/>
      <c r="H62" s="8"/>
    </row>
    <row r="63" spans="1:8" ht="15">
      <c r="A63" s="1" t="s">
        <v>214</v>
      </c>
      <c r="B63" s="9" t="s">
        <v>215</v>
      </c>
      <c r="C63" s="8"/>
      <c r="D63" s="8"/>
      <c r="E63" s="6" t="s">
        <v>216</v>
      </c>
      <c r="F63" s="8"/>
      <c r="G63" s="8"/>
      <c r="H63" s="8"/>
    </row>
    <row r="64" spans="1:8" ht="15">
      <c r="A64" s="1" t="s">
        <v>217</v>
      </c>
      <c r="B64" s="9" t="s">
        <v>218</v>
      </c>
      <c r="C64" s="3"/>
      <c r="D64" s="8"/>
      <c r="E64" s="6" t="s">
        <v>219</v>
      </c>
      <c r="F64" s="8"/>
      <c r="G64" s="8"/>
      <c r="H64" s="8"/>
    </row>
    <row r="65" spans="1:8" ht="15">
      <c r="A65" s="1" t="s">
        <v>220</v>
      </c>
      <c r="B65" s="9" t="s">
        <v>221</v>
      </c>
      <c r="C65" s="3"/>
      <c r="D65" s="3"/>
      <c r="E65" s="6" t="s">
        <v>222</v>
      </c>
      <c r="F65" s="8"/>
      <c r="G65" s="8"/>
      <c r="H65" s="8"/>
    </row>
    <row r="66" spans="1:8" ht="15">
      <c r="A66" s="1" t="s">
        <v>223</v>
      </c>
      <c r="B66" s="9" t="s">
        <v>224</v>
      </c>
      <c r="C66" s="8"/>
      <c r="D66" s="8"/>
      <c r="E66" s="6" t="s">
        <v>225</v>
      </c>
      <c r="F66" s="8"/>
      <c r="G66" s="8"/>
      <c r="H66" s="8"/>
    </row>
    <row r="67" spans="1:8" ht="15">
      <c r="A67" s="1" t="s">
        <v>226</v>
      </c>
      <c r="B67" s="9" t="s">
        <v>227</v>
      </c>
      <c r="C67" s="8"/>
      <c r="D67" s="8"/>
      <c r="E67" s="6" t="s">
        <v>228</v>
      </c>
      <c r="F67" s="8"/>
      <c r="G67" s="8"/>
      <c r="H67" s="8"/>
    </row>
    <row r="68" spans="1:8" ht="15">
      <c r="A68" s="1" t="s">
        <v>229</v>
      </c>
      <c r="B68" s="9" t="s">
        <v>230</v>
      </c>
      <c r="C68" s="8"/>
      <c r="D68" s="8"/>
      <c r="E68" s="6" t="s">
        <v>231</v>
      </c>
      <c r="F68" s="8"/>
      <c r="G68" s="8"/>
      <c r="H68" s="8"/>
    </row>
    <row r="69" spans="1:8" ht="15">
      <c r="A69" s="1" t="s">
        <v>232</v>
      </c>
      <c r="B69" s="9" t="s">
        <v>233</v>
      </c>
      <c r="C69" s="3"/>
      <c r="D69" s="8"/>
      <c r="E69" s="6" t="s">
        <v>234</v>
      </c>
      <c r="F69" s="8"/>
      <c r="G69" s="8"/>
      <c r="H69" s="8"/>
    </row>
    <row r="70" spans="1:8" ht="15">
      <c r="A70" s="1" t="s">
        <v>235</v>
      </c>
      <c r="B70" s="9" t="s">
        <v>236</v>
      </c>
      <c r="C70" s="8"/>
      <c r="D70" s="8"/>
      <c r="E70" s="6" t="s">
        <v>237</v>
      </c>
      <c r="F70" s="8"/>
      <c r="G70" s="8"/>
      <c r="H70" s="8"/>
    </row>
    <row r="71" spans="1:8" ht="15">
      <c r="A71" s="1" t="s">
        <v>238</v>
      </c>
      <c r="B71" s="9" t="s">
        <v>239</v>
      </c>
      <c r="C71" s="8"/>
      <c r="D71" s="8"/>
      <c r="E71" s="6" t="s">
        <v>240</v>
      </c>
      <c r="F71" s="8"/>
      <c r="G71" s="8"/>
      <c r="H71" s="8"/>
    </row>
    <row r="72" spans="1:8" ht="15">
      <c r="A72" s="1" t="s">
        <v>241</v>
      </c>
      <c r="B72" s="9" t="s">
        <v>242</v>
      </c>
      <c r="C72" s="8"/>
      <c r="D72" s="8"/>
      <c r="E72" s="6" t="s">
        <v>243</v>
      </c>
      <c r="F72" s="8"/>
      <c r="G72" s="8"/>
      <c r="H72" s="8"/>
    </row>
    <row r="73" spans="1:8" ht="15">
      <c r="A73" s="1" t="s">
        <v>244</v>
      </c>
      <c r="B73" s="9" t="s">
        <v>245</v>
      </c>
      <c r="C73" s="3"/>
      <c r="D73" s="8"/>
      <c r="E73" s="6" t="s">
        <v>246</v>
      </c>
      <c r="F73" s="8"/>
      <c r="G73" s="8"/>
      <c r="H73" s="8"/>
    </row>
    <row r="74" spans="1:8" ht="15">
      <c r="A74" s="1" t="s">
        <v>247</v>
      </c>
      <c r="B74" s="9" t="s">
        <v>248</v>
      </c>
      <c r="C74" s="3"/>
      <c r="D74" s="8"/>
      <c r="E74" s="6" t="s">
        <v>249</v>
      </c>
      <c r="F74" s="8"/>
      <c r="G74" s="8"/>
      <c r="H74" s="8"/>
    </row>
    <row r="75" spans="1:8" ht="15">
      <c r="A75" s="1" t="s">
        <v>250</v>
      </c>
      <c r="B75" s="9" t="s">
        <v>251</v>
      </c>
      <c r="C75" s="3"/>
      <c r="D75" s="8"/>
      <c r="E75" s="6" t="s">
        <v>252</v>
      </c>
      <c r="F75" s="8"/>
      <c r="G75" s="8"/>
      <c r="H75" s="8"/>
    </row>
    <row r="76" spans="1:8" ht="15">
      <c r="A76" s="1" t="s">
        <v>253</v>
      </c>
      <c r="B76" s="9" t="s">
        <v>254</v>
      </c>
      <c r="C76" s="8"/>
      <c r="D76" s="8"/>
      <c r="E76" s="6" t="s">
        <v>255</v>
      </c>
      <c r="F76" s="8"/>
      <c r="G76" s="8"/>
      <c r="H76" s="8"/>
    </row>
    <row r="77" spans="1:8" ht="15">
      <c r="A77" s="1" t="s">
        <v>256</v>
      </c>
      <c r="B77" s="9" t="s">
        <v>257</v>
      </c>
      <c r="C77" s="3"/>
      <c r="D77" s="8"/>
      <c r="E77" s="6" t="s">
        <v>258</v>
      </c>
      <c r="F77" s="8"/>
      <c r="G77" s="8"/>
      <c r="H77" s="8"/>
    </row>
    <row r="78" spans="1:8" ht="15">
      <c r="A78" s="1" t="s">
        <v>259</v>
      </c>
      <c r="B78" s="9" t="s">
        <v>260</v>
      </c>
      <c r="C78" s="8"/>
      <c r="D78" s="8"/>
      <c r="E78" s="6" t="s">
        <v>261</v>
      </c>
      <c r="F78" s="8"/>
      <c r="G78" s="8"/>
      <c r="H78" s="8"/>
    </row>
    <row r="79" spans="1:8" ht="15">
      <c r="A79" s="1" t="s">
        <v>262</v>
      </c>
      <c r="B79" s="9" t="s">
        <v>263</v>
      </c>
      <c r="C79" s="8"/>
      <c r="D79" s="8"/>
      <c r="E79" s="6" t="s">
        <v>264</v>
      </c>
      <c r="F79" s="8"/>
      <c r="G79" s="8"/>
      <c r="H79" s="8"/>
    </row>
    <row r="80" spans="1:8" ht="15">
      <c r="A80" s="1" t="s">
        <v>265</v>
      </c>
      <c r="B80" s="9" t="s">
        <v>266</v>
      </c>
      <c r="C80" s="8"/>
      <c r="D80" s="8"/>
      <c r="E80" s="6" t="s">
        <v>267</v>
      </c>
      <c r="F80" s="8"/>
      <c r="G80" s="8"/>
      <c r="H80" s="8"/>
    </row>
    <row r="81" spans="1:8" ht="15">
      <c r="A81" s="1" t="s">
        <v>268</v>
      </c>
      <c r="B81" s="9" t="s">
        <v>269</v>
      </c>
      <c r="C81" s="8"/>
      <c r="D81" s="8"/>
      <c r="E81" s="6" t="s">
        <v>270</v>
      </c>
      <c r="F81" s="8"/>
      <c r="G81" s="8"/>
      <c r="H81" s="8"/>
    </row>
    <row r="82" spans="1:8" ht="15">
      <c r="A82" s="1" t="s">
        <v>271</v>
      </c>
      <c r="B82" s="9" t="s">
        <v>272</v>
      </c>
      <c r="C82" s="8"/>
      <c r="D82" s="8"/>
      <c r="E82" s="6" t="s">
        <v>273</v>
      </c>
      <c r="F82" s="8"/>
      <c r="G82" s="8"/>
      <c r="H82" s="8"/>
    </row>
    <row r="83" spans="1:8" ht="15">
      <c r="A83" s="1" t="s">
        <v>274</v>
      </c>
      <c r="B83" s="9" t="s">
        <v>275</v>
      </c>
      <c r="C83" s="8"/>
      <c r="D83" s="8"/>
      <c r="E83" s="6" t="s">
        <v>276</v>
      </c>
      <c r="F83" s="8"/>
      <c r="G83" s="8"/>
      <c r="H83" s="8"/>
    </row>
    <row r="84" spans="1:8" ht="15">
      <c r="A84" s="1" t="s">
        <v>277</v>
      </c>
      <c r="B84" s="9" t="s">
        <v>278</v>
      </c>
      <c r="C84" s="8"/>
      <c r="D84" s="8"/>
      <c r="E84" s="6" t="s">
        <v>279</v>
      </c>
      <c r="F84" s="8"/>
      <c r="G84" s="8"/>
      <c r="H84" s="8"/>
    </row>
    <row r="85" spans="1:8" ht="15">
      <c r="A85" s="1" t="s">
        <v>280</v>
      </c>
      <c r="B85" s="9" t="s">
        <v>281</v>
      </c>
      <c r="C85" s="8"/>
      <c r="D85" s="8"/>
      <c r="E85" s="6" t="s">
        <v>282</v>
      </c>
      <c r="F85" s="8"/>
      <c r="G85" s="8"/>
      <c r="H85" s="8"/>
    </row>
    <row r="86" spans="1:8" ht="15">
      <c r="A86" s="1" t="s">
        <v>283</v>
      </c>
      <c r="B86" s="9" t="s">
        <v>284</v>
      </c>
      <c r="C86" s="8"/>
      <c r="D86" s="8"/>
      <c r="E86" s="6" t="s">
        <v>285</v>
      </c>
      <c r="F86" s="8"/>
      <c r="G86" s="8"/>
      <c r="H86" s="8"/>
    </row>
    <row r="87" spans="1:8" ht="15">
      <c r="A87" s="1" t="s">
        <v>286</v>
      </c>
      <c r="B87" s="9" t="s">
        <v>287</v>
      </c>
      <c r="C87" s="3"/>
      <c r="D87" s="8"/>
      <c r="E87" s="8"/>
      <c r="F87" s="8"/>
      <c r="G87" s="8"/>
      <c r="H87" s="8"/>
    </row>
    <row r="88" spans="1:8" ht="15">
      <c r="A88" s="1" t="s">
        <v>288</v>
      </c>
      <c r="B88" s="9" t="s">
        <v>289</v>
      </c>
      <c r="C88" s="8"/>
      <c r="D88" s="8"/>
      <c r="E88" s="8"/>
      <c r="F88" s="8"/>
      <c r="G88" s="8"/>
      <c r="H88" s="8"/>
    </row>
    <row r="89" spans="1:8" ht="15">
      <c r="A89" s="1" t="s">
        <v>290</v>
      </c>
      <c r="B89" s="9" t="s">
        <v>291</v>
      </c>
      <c r="C89" s="8"/>
      <c r="D89" s="8"/>
      <c r="E89" s="8"/>
      <c r="F89" s="8"/>
      <c r="G89" s="8"/>
      <c r="H89" s="8"/>
    </row>
    <row r="90" spans="1:8" ht="15">
      <c r="A90" s="1" t="s">
        <v>292</v>
      </c>
      <c r="B90" s="9" t="s">
        <v>293</v>
      </c>
      <c r="C90" s="8"/>
      <c r="D90" s="8"/>
      <c r="E90" s="8"/>
      <c r="F90" s="8"/>
      <c r="G90" s="8"/>
      <c r="H90" s="8"/>
    </row>
    <row r="91" spans="1:8" ht="15">
      <c r="A91" s="1" t="s">
        <v>294</v>
      </c>
      <c r="B91" s="9" t="s">
        <v>295</v>
      </c>
      <c r="C91" s="3"/>
      <c r="D91" s="8"/>
      <c r="E91" s="8"/>
      <c r="F91" s="8"/>
      <c r="G91" s="8"/>
      <c r="H91" s="8"/>
    </row>
    <row r="92" spans="1:8" ht="15">
      <c r="A92" s="1" t="s">
        <v>296</v>
      </c>
      <c r="B92" s="9" t="s">
        <v>297</v>
      </c>
      <c r="C92" s="3"/>
      <c r="D92" s="8"/>
      <c r="E92" s="8"/>
      <c r="F92" s="8"/>
      <c r="G92" s="8"/>
      <c r="H92" s="8"/>
    </row>
    <row r="93" spans="1:8" ht="15">
      <c r="A93" s="1" t="s">
        <v>298</v>
      </c>
      <c r="B93" s="9" t="s">
        <v>299</v>
      </c>
      <c r="C93" s="3"/>
      <c r="D93" s="8"/>
      <c r="E93" s="8"/>
      <c r="F93" s="8"/>
      <c r="G93" s="8"/>
      <c r="H93" s="8"/>
    </row>
    <row r="94" spans="1:8" ht="15">
      <c r="A94" s="1" t="s">
        <v>300</v>
      </c>
      <c r="B94" s="9" t="s">
        <v>301</v>
      </c>
      <c r="C94" s="3"/>
      <c r="D94" s="8"/>
      <c r="E94" s="8"/>
      <c r="F94" s="8"/>
      <c r="G94" s="8"/>
      <c r="H94" s="8"/>
    </row>
    <row r="95" spans="1:8" ht="15">
      <c r="A95" s="1" t="s">
        <v>302</v>
      </c>
      <c r="B95" s="9" t="s">
        <v>303</v>
      </c>
      <c r="C95" s="8"/>
      <c r="D95" s="8"/>
      <c r="E95" s="8"/>
      <c r="F95" s="8"/>
      <c r="G95" s="8"/>
      <c r="H95" s="8"/>
    </row>
    <row r="96" spans="1:8" ht="15">
      <c r="A96" s="1" t="s">
        <v>304</v>
      </c>
      <c r="B96" s="9" t="s">
        <v>305</v>
      </c>
      <c r="C96" s="3"/>
      <c r="D96" s="3"/>
      <c r="E96" s="8"/>
      <c r="F96" s="8"/>
      <c r="G96" s="8"/>
      <c r="H96" s="8"/>
    </row>
    <row r="97" spans="1:8" ht="15">
      <c r="A97" s="1" t="s">
        <v>306</v>
      </c>
      <c r="B97" s="9" t="s">
        <v>307</v>
      </c>
      <c r="C97" s="8"/>
      <c r="D97" s="8"/>
      <c r="E97" s="8"/>
      <c r="F97" s="8"/>
      <c r="G97" s="8"/>
      <c r="H97" s="8"/>
    </row>
    <row r="98" spans="1:8" ht="15">
      <c r="A98" s="1" t="s">
        <v>308</v>
      </c>
      <c r="B98" s="9" t="s">
        <v>309</v>
      </c>
      <c r="C98" s="8"/>
      <c r="D98" s="8"/>
      <c r="E98" s="8"/>
      <c r="F98" s="8"/>
      <c r="G98" s="8"/>
      <c r="H98" s="8"/>
    </row>
    <row r="99" spans="1:8" ht="15">
      <c r="A99" s="1" t="s">
        <v>310</v>
      </c>
      <c r="B99" s="9" t="s">
        <v>311</v>
      </c>
      <c r="C99" s="8"/>
      <c r="D99" s="8"/>
      <c r="E99" s="8"/>
      <c r="F99" s="8"/>
      <c r="G99" s="8"/>
      <c r="H99" s="8"/>
    </row>
    <row r="100" spans="1:8" ht="15">
      <c r="A100" s="1" t="s">
        <v>312</v>
      </c>
      <c r="B100" s="9" t="s">
        <v>313</v>
      </c>
      <c r="C100" s="8"/>
      <c r="D100" s="8"/>
      <c r="E100" s="8"/>
      <c r="F100" s="8"/>
      <c r="G100" s="8"/>
      <c r="H100" s="8"/>
    </row>
    <row r="101" spans="1:8" ht="15">
      <c r="A101" s="1" t="s">
        <v>314</v>
      </c>
      <c r="B101" s="9" t="s">
        <v>315</v>
      </c>
      <c r="C101" s="3"/>
      <c r="D101" s="8"/>
      <c r="E101" s="8"/>
      <c r="F101" s="8"/>
      <c r="G101" s="8"/>
      <c r="H101" s="8"/>
    </row>
    <row r="102" spans="1:8" ht="15">
      <c r="A102" s="1" t="s">
        <v>316</v>
      </c>
      <c r="B102" s="9" t="s">
        <v>317</v>
      </c>
      <c r="C102" s="8"/>
      <c r="D102" s="8"/>
      <c r="E102" s="8"/>
      <c r="F102" s="8"/>
      <c r="G102" s="8"/>
      <c r="H102" s="8"/>
    </row>
    <row r="103" spans="1:8" ht="15">
      <c r="A103" s="1" t="s">
        <v>318</v>
      </c>
      <c r="B103" s="9" t="s">
        <v>319</v>
      </c>
      <c r="C103" s="3"/>
      <c r="D103" s="8"/>
      <c r="E103" s="8"/>
      <c r="F103" s="8"/>
      <c r="G103" s="8"/>
      <c r="H103" s="8"/>
    </row>
    <row r="104" spans="1:8" ht="15">
      <c r="A104" s="1" t="s">
        <v>320</v>
      </c>
      <c r="B104" s="9" t="s">
        <v>321</v>
      </c>
      <c r="C104" s="3"/>
      <c r="D104" s="8"/>
      <c r="E104" s="8"/>
      <c r="F104" s="8"/>
      <c r="G104" s="8"/>
      <c r="H104" s="8"/>
    </row>
    <row r="105" spans="1:8" ht="15">
      <c r="A105" s="1" t="s">
        <v>322</v>
      </c>
      <c r="B105" s="9" t="s">
        <v>323</v>
      </c>
      <c r="C105" s="3"/>
      <c r="D105" s="8"/>
      <c r="E105" s="8"/>
      <c r="F105" s="8"/>
      <c r="G105" s="8"/>
      <c r="H105" s="8"/>
    </row>
    <row r="106" spans="1:8" ht="15">
      <c r="A106" s="1" t="s">
        <v>324</v>
      </c>
      <c r="B106" s="9" t="s">
        <v>325</v>
      </c>
      <c r="C106" s="3"/>
      <c r="D106" s="8"/>
      <c r="E106" s="8"/>
      <c r="F106" s="8"/>
      <c r="G106" s="8"/>
      <c r="H106" s="8"/>
    </row>
    <row r="107" spans="1:8" ht="15">
      <c r="A107" s="1" t="s">
        <v>326</v>
      </c>
      <c r="B107" s="9" t="s">
        <v>327</v>
      </c>
      <c r="C107" s="8"/>
      <c r="D107" s="8"/>
      <c r="E107" s="8"/>
      <c r="F107" s="8"/>
      <c r="G107" s="8"/>
      <c r="H107" s="8"/>
    </row>
    <row r="108" spans="1:8" ht="15">
      <c r="A108" s="1" t="s">
        <v>328</v>
      </c>
      <c r="B108" s="9" t="s">
        <v>329</v>
      </c>
      <c r="C108" s="8"/>
      <c r="D108" s="8"/>
      <c r="E108" s="8"/>
      <c r="F108" s="8"/>
      <c r="G108" s="8"/>
      <c r="H108" s="8"/>
    </row>
    <row r="109" spans="1:8" ht="15">
      <c r="A109" s="1" t="s">
        <v>330</v>
      </c>
      <c r="B109" s="9" t="s">
        <v>331</v>
      </c>
      <c r="C109" s="3"/>
      <c r="D109" s="8"/>
      <c r="E109" s="8"/>
      <c r="F109" s="8"/>
      <c r="G109" s="8"/>
      <c r="H109" s="8"/>
    </row>
    <row r="110" spans="1:8" ht="15">
      <c r="A110" s="1" t="s">
        <v>332</v>
      </c>
      <c r="B110" s="9" t="s">
        <v>333</v>
      </c>
      <c r="C110" s="8"/>
      <c r="D110" s="8"/>
      <c r="E110" s="8"/>
      <c r="F110" s="8"/>
      <c r="G110" s="8"/>
      <c r="H110" s="8"/>
    </row>
    <row r="111" spans="1:8" ht="15">
      <c r="A111" s="1" t="s">
        <v>334</v>
      </c>
      <c r="B111" s="9" t="s">
        <v>335</v>
      </c>
      <c r="C111" s="3"/>
      <c r="D111" s="8"/>
      <c r="E111" s="8"/>
      <c r="F111" s="8"/>
      <c r="G111" s="8"/>
      <c r="H111" s="8"/>
    </row>
    <row r="112" spans="1:8" ht="15">
      <c r="A112" s="1" t="s">
        <v>336</v>
      </c>
      <c r="B112" s="9" t="s">
        <v>337</v>
      </c>
      <c r="C112" s="3"/>
      <c r="D112" s="8"/>
      <c r="E112" s="8"/>
      <c r="F112" s="8"/>
      <c r="G112" s="8"/>
      <c r="H112" s="8"/>
    </row>
    <row r="113" spans="1:8" ht="15">
      <c r="A113" s="1" t="s">
        <v>338</v>
      </c>
      <c r="B113" s="9" t="s">
        <v>339</v>
      </c>
      <c r="C113" s="8"/>
      <c r="D113" s="8"/>
      <c r="E113" s="8"/>
      <c r="F113" s="8"/>
      <c r="G113" s="8"/>
      <c r="H113" s="8"/>
    </row>
    <row r="114" spans="1:8" ht="15">
      <c r="A114" s="1" t="s">
        <v>340</v>
      </c>
      <c r="B114" s="9" t="s">
        <v>341</v>
      </c>
      <c r="C114" s="8"/>
      <c r="D114" s="8"/>
      <c r="E114" s="8"/>
      <c r="F114" s="8"/>
      <c r="G114" s="8"/>
      <c r="H114" s="8"/>
    </row>
    <row r="115" spans="1:8" ht="15">
      <c r="A115" s="1" t="s">
        <v>342</v>
      </c>
      <c r="B115" s="9" t="s">
        <v>343</v>
      </c>
      <c r="C115" s="8"/>
      <c r="D115" s="8"/>
      <c r="E115" s="8"/>
      <c r="F115" s="8"/>
      <c r="G115" s="8"/>
      <c r="H115" s="8"/>
    </row>
    <row r="116" spans="1:8" ht="15">
      <c r="A116" s="1" t="s">
        <v>344</v>
      </c>
      <c r="B116" s="9" t="s">
        <v>345</v>
      </c>
      <c r="C116" s="3"/>
      <c r="D116" s="8"/>
      <c r="E116" s="8"/>
      <c r="F116" s="8"/>
      <c r="G116" s="8"/>
      <c r="H116" s="8"/>
    </row>
    <row r="117" spans="1:8" ht="15">
      <c r="A117" s="1" t="s">
        <v>346</v>
      </c>
      <c r="B117" s="9" t="s">
        <v>347</v>
      </c>
      <c r="C117" s="3"/>
      <c r="D117" s="8"/>
      <c r="E117" s="8"/>
      <c r="F117" s="8"/>
      <c r="G117" s="8"/>
      <c r="H117" s="8"/>
    </row>
    <row r="118" spans="1:8" ht="15">
      <c r="A118" s="1" t="s">
        <v>348</v>
      </c>
      <c r="B118" s="9" t="s">
        <v>349</v>
      </c>
      <c r="C118" s="8"/>
      <c r="D118" s="8"/>
      <c r="E118" s="8"/>
      <c r="F118" s="8"/>
      <c r="G118" s="8"/>
      <c r="H118" s="8"/>
    </row>
    <row r="119" spans="1:8" ht="15">
      <c r="A119" s="1" t="s">
        <v>350</v>
      </c>
      <c r="B119" s="9" t="s">
        <v>351</v>
      </c>
      <c r="C119" s="8"/>
      <c r="D119" s="8"/>
      <c r="E119" s="8"/>
      <c r="F119" s="8"/>
      <c r="G119" s="8"/>
      <c r="H119" s="8"/>
    </row>
    <row r="120" spans="1:8" ht="15">
      <c r="A120" s="1" t="s">
        <v>352</v>
      </c>
      <c r="B120" s="9" t="s">
        <v>353</v>
      </c>
      <c r="C120" s="8"/>
      <c r="D120" s="8"/>
      <c r="E120" s="8"/>
      <c r="F120" s="8"/>
      <c r="G120" s="8"/>
      <c r="H120" s="8"/>
    </row>
    <row r="121" spans="1:8" ht="15">
      <c r="A121" s="1" t="s">
        <v>354</v>
      </c>
      <c r="B121" s="9" t="s">
        <v>355</v>
      </c>
      <c r="C121" s="8"/>
      <c r="D121" s="8"/>
      <c r="E121" s="8"/>
      <c r="F121" s="8"/>
      <c r="G121" s="8"/>
      <c r="H121" s="8"/>
    </row>
    <row r="122" spans="1:8" ht="15">
      <c r="A122" s="1" t="s">
        <v>356</v>
      </c>
      <c r="B122" s="9" t="s">
        <v>357</v>
      </c>
      <c r="C122" s="8"/>
      <c r="D122" s="8"/>
      <c r="E122" s="8"/>
      <c r="F122" s="8"/>
      <c r="G122" s="8"/>
      <c r="H122" s="8"/>
    </row>
    <row r="123" spans="1:8" ht="15">
      <c r="A123" s="1" t="s">
        <v>358</v>
      </c>
      <c r="B123" s="9" t="s">
        <v>359</v>
      </c>
      <c r="C123" s="8"/>
      <c r="D123" s="8"/>
      <c r="E123" s="8"/>
      <c r="F123" s="8"/>
      <c r="G123" s="8"/>
      <c r="H123" s="8"/>
    </row>
    <row r="124" spans="1:8" ht="15">
      <c r="A124" s="1" t="s">
        <v>360</v>
      </c>
      <c r="B124" s="9" t="s">
        <v>361</v>
      </c>
      <c r="C124" s="8"/>
      <c r="D124" s="8"/>
      <c r="E124" s="8"/>
      <c r="F124" s="8"/>
      <c r="G124" s="8"/>
      <c r="H124" s="8"/>
    </row>
    <row r="125" spans="1:8" ht="15">
      <c r="A125" s="1" t="s">
        <v>362</v>
      </c>
      <c r="B125" s="9" t="s">
        <v>363</v>
      </c>
      <c r="C125" s="3"/>
      <c r="D125" s="8"/>
      <c r="E125" s="8"/>
      <c r="F125" s="8"/>
      <c r="G125" s="8"/>
      <c r="H125" s="8"/>
    </row>
    <row r="126" spans="1:8" ht="15">
      <c r="A126" s="1" t="s">
        <v>364</v>
      </c>
      <c r="B126" s="9" t="s">
        <v>365</v>
      </c>
      <c r="C126" s="3"/>
      <c r="D126" s="8"/>
      <c r="E126" s="8"/>
      <c r="F126" s="8"/>
      <c r="G126" s="8"/>
      <c r="H126" s="8"/>
    </row>
    <row r="127" spans="1:8" ht="15">
      <c r="A127" s="1" t="s">
        <v>366</v>
      </c>
      <c r="B127" s="9" t="s">
        <v>367</v>
      </c>
      <c r="C127" s="8"/>
      <c r="D127" s="8"/>
      <c r="E127" s="8"/>
      <c r="F127" s="8"/>
      <c r="G127" s="8"/>
      <c r="H127" s="8"/>
    </row>
    <row r="128" spans="1:8" ht="15">
      <c r="A128" s="1" t="s">
        <v>368</v>
      </c>
      <c r="B128" s="9" t="s">
        <v>369</v>
      </c>
      <c r="C128" s="3"/>
      <c r="D128" s="8"/>
      <c r="E128" s="8"/>
      <c r="F128" s="8"/>
      <c r="G128" s="8"/>
      <c r="H128" s="8"/>
    </row>
    <row r="129" spans="1:8" ht="15">
      <c r="A129" s="1" t="s">
        <v>370</v>
      </c>
      <c r="B129" s="9" t="s">
        <v>371</v>
      </c>
      <c r="C129" s="8"/>
      <c r="D129" s="8"/>
      <c r="E129" s="8"/>
      <c r="F129" s="8"/>
      <c r="G129" s="8"/>
      <c r="H129" s="8"/>
    </row>
    <row r="130" spans="1:8" ht="15">
      <c r="A130" s="1" t="s">
        <v>372</v>
      </c>
      <c r="B130" s="9" t="s">
        <v>373</v>
      </c>
      <c r="C130" s="8"/>
      <c r="D130" s="8"/>
      <c r="E130" s="8"/>
      <c r="F130" s="8"/>
      <c r="G130" s="8"/>
      <c r="H130" s="8"/>
    </row>
    <row r="131" spans="1:8" ht="15">
      <c r="A131" s="1" t="s">
        <v>374</v>
      </c>
      <c r="B131" s="9" t="s">
        <v>375</v>
      </c>
      <c r="C131" s="3"/>
      <c r="D131" s="3"/>
      <c r="E131" s="8"/>
      <c r="F131" s="8"/>
      <c r="G131" s="8"/>
      <c r="H131" s="8"/>
    </row>
    <row r="132" spans="1:8" ht="15">
      <c r="A132" s="1" t="s">
        <v>376</v>
      </c>
      <c r="B132" s="9" t="s">
        <v>377</v>
      </c>
      <c r="C132" s="8"/>
      <c r="D132" s="8"/>
      <c r="E132" s="8"/>
      <c r="F132" s="8"/>
      <c r="G132" s="8"/>
      <c r="H132" s="8"/>
    </row>
    <row r="133" spans="1:8" ht="15">
      <c r="A133" s="1" t="s">
        <v>378</v>
      </c>
      <c r="B133" s="9" t="s">
        <v>379</v>
      </c>
      <c r="C133" s="8"/>
      <c r="D133" s="8"/>
      <c r="E133" s="8"/>
      <c r="F133" s="8"/>
      <c r="G133" s="8"/>
      <c r="H133" s="8"/>
    </row>
    <row r="134" spans="1:8" ht="15">
      <c r="A134" s="1" t="s">
        <v>380</v>
      </c>
      <c r="B134" s="9" t="s">
        <v>381</v>
      </c>
      <c r="C134" s="8"/>
      <c r="D134" s="8"/>
      <c r="E134" s="8"/>
      <c r="F134" s="8"/>
      <c r="G134" s="8"/>
      <c r="H134" s="8"/>
    </row>
    <row r="135" spans="1:8" ht="15">
      <c r="A135" s="1" t="s">
        <v>382</v>
      </c>
      <c r="B135" s="9" t="s">
        <v>383</v>
      </c>
      <c r="C135" s="8"/>
      <c r="D135" s="8"/>
      <c r="E135" s="8"/>
      <c r="F135" s="8"/>
      <c r="G135" s="8"/>
      <c r="H135" s="8"/>
    </row>
    <row r="136" spans="1:8" ht="15">
      <c r="A136" s="1" t="s">
        <v>384</v>
      </c>
      <c r="B136" s="9" t="s">
        <v>385</v>
      </c>
      <c r="C136" s="8"/>
      <c r="D136" s="8"/>
      <c r="E136" s="8"/>
      <c r="F136" s="8"/>
      <c r="G136" s="8"/>
      <c r="H136" s="8"/>
    </row>
    <row r="137" spans="1:8" ht="15">
      <c r="A137" s="1" t="s">
        <v>386</v>
      </c>
      <c r="B137" s="9" t="s">
        <v>387</v>
      </c>
      <c r="C137" s="8"/>
      <c r="D137" s="8"/>
      <c r="E137" s="8"/>
      <c r="F137" s="8"/>
      <c r="G137" s="8"/>
      <c r="H137" s="8"/>
    </row>
    <row r="138" spans="1:8" ht="15">
      <c r="A138" s="1" t="s">
        <v>388</v>
      </c>
      <c r="B138" s="9" t="s">
        <v>389</v>
      </c>
      <c r="C138" s="3"/>
      <c r="D138" s="8"/>
      <c r="E138" s="8"/>
      <c r="F138" s="8"/>
      <c r="G138" s="8"/>
      <c r="H138" s="8"/>
    </row>
    <row r="139" spans="1:8" ht="15">
      <c r="A139" s="1" t="s">
        <v>390</v>
      </c>
      <c r="B139" s="9" t="s">
        <v>391</v>
      </c>
      <c r="C139" s="3"/>
      <c r="D139" s="8"/>
      <c r="E139" s="8"/>
      <c r="F139" s="8"/>
      <c r="G139" s="8"/>
      <c r="H139" s="8"/>
    </row>
    <row r="140" spans="1:8" ht="15">
      <c r="A140" s="1" t="s">
        <v>392</v>
      </c>
      <c r="B140" s="9" t="s">
        <v>393</v>
      </c>
      <c r="C140" s="8"/>
      <c r="D140" s="8"/>
      <c r="E140" s="8"/>
      <c r="F140" s="8"/>
      <c r="G140" s="8"/>
      <c r="H140" s="8"/>
    </row>
    <row r="141" spans="1:8" ht="15">
      <c r="A141" s="1" t="s">
        <v>394</v>
      </c>
      <c r="B141" s="9" t="s">
        <v>395</v>
      </c>
      <c r="C141" s="3"/>
      <c r="D141" s="8"/>
      <c r="E141" s="8"/>
      <c r="F141" s="8"/>
      <c r="G141" s="8"/>
      <c r="H141" s="8"/>
    </row>
    <row r="142" spans="1:8" ht="15">
      <c r="A142" s="1" t="s">
        <v>396</v>
      </c>
      <c r="B142" s="9" t="s">
        <v>397</v>
      </c>
      <c r="C142" s="8"/>
      <c r="D142" s="8"/>
      <c r="E142" s="8"/>
      <c r="F142" s="8"/>
      <c r="G142" s="8"/>
      <c r="H142" s="8"/>
    </row>
    <row r="143" spans="1:8" ht="15">
      <c r="A143" s="1" t="s">
        <v>398</v>
      </c>
      <c r="B143" s="9" t="s">
        <v>399</v>
      </c>
      <c r="C143" s="3"/>
      <c r="D143" s="8"/>
      <c r="E143" s="8"/>
      <c r="F143" s="8"/>
      <c r="G143" s="8"/>
      <c r="H143" s="8"/>
    </row>
    <row r="144" spans="1:8" ht="15">
      <c r="A144" s="1" t="s">
        <v>400</v>
      </c>
      <c r="B144" s="9" t="s">
        <v>401</v>
      </c>
      <c r="C144" s="3"/>
      <c r="D144" s="8"/>
      <c r="E144" s="8"/>
      <c r="F144" s="8"/>
      <c r="G144" s="8"/>
      <c r="H144" s="8"/>
    </row>
    <row r="145" spans="1:8" ht="15">
      <c r="A145" s="1" t="s">
        <v>402</v>
      </c>
      <c r="B145" s="9" t="s">
        <v>403</v>
      </c>
      <c r="C145" s="3"/>
      <c r="D145" s="8"/>
      <c r="E145" s="8"/>
      <c r="F145" s="8"/>
      <c r="G145" s="8"/>
      <c r="H145" s="8"/>
    </row>
    <row r="146" spans="1:8" ht="15">
      <c r="A146" s="1" t="s">
        <v>404</v>
      </c>
      <c r="B146" s="9" t="s">
        <v>405</v>
      </c>
      <c r="C146" s="8"/>
      <c r="D146" s="8"/>
      <c r="E146" s="8"/>
      <c r="F146" s="8"/>
      <c r="G146" s="8"/>
      <c r="H146" s="8"/>
    </row>
    <row r="147" spans="1:8" ht="15">
      <c r="A147" s="1" t="s">
        <v>406</v>
      </c>
      <c r="B147" s="9" t="s">
        <v>407</v>
      </c>
      <c r="C147" s="3"/>
      <c r="D147" s="8"/>
      <c r="E147" s="8"/>
      <c r="F147" s="8"/>
      <c r="G147" s="8"/>
      <c r="H147" s="8"/>
    </row>
    <row r="148" spans="1:8" ht="15">
      <c r="A148" s="1" t="s">
        <v>408</v>
      </c>
      <c r="B148" s="9" t="s">
        <v>409</v>
      </c>
      <c r="C148" s="8"/>
      <c r="D148" s="8"/>
      <c r="E148" s="8"/>
      <c r="F148" s="8"/>
      <c r="G148" s="8"/>
      <c r="H148" s="8"/>
    </row>
    <row r="149" spans="1:8" ht="15">
      <c r="A149" s="1" t="s">
        <v>410</v>
      </c>
      <c r="B149" s="9" t="s">
        <v>411</v>
      </c>
      <c r="C149" s="8"/>
      <c r="D149" s="8"/>
      <c r="E149" s="8"/>
      <c r="F149" s="8"/>
      <c r="G149" s="8"/>
      <c r="H149" s="8"/>
    </row>
    <row r="150" spans="1:8" ht="15">
      <c r="A150" s="1" t="s">
        <v>412</v>
      </c>
      <c r="B150" s="9" t="s">
        <v>413</v>
      </c>
      <c r="C150" s="3"/>
      <c r="D150" s="8"/>
      <c r="E150" s="8"/>
      <c r="F150" s="8"/>
      <c r="G150" s="8"/>
      <c r="H150" s="8"/>
    </row>
    <row r="151" spans="1:8" ht="15">
      <c r="A151" s="1" t="s">
        <v>414</v>
      </c>
      <c r="B151" s="9" t="s">
        <v>415</v>
      </c>
      <c r="C151" s="3"/>
      <c r="D151" s="8"/>
      <c r="E151" s="8"/>
      <c r="F151" s="8"/>
      <c r="G151" s="8"/>
      <c r="H151" s="8"/>
    </row>
    <row r="152" spans="1:8" ht="15">
      <c r="A152" s="1" t="s">
        <v>416</v>
      </c>
      <c r="B152" s="9" t="s">
        <v>417</v>
      </c>
      <c r="C152" s="8"/>
      <c r="D152" s="8"/>
      <c r="E152" s="8"/>
      <c r="F152" s="8"/>
      <c r="G152" s="8"/>
      <c r="H152" s="8"/>
    </row>
    <row r="153" spans="1:8" ht="15">
      <c r="A153" s="1" t="s">
        <v>418</v>
      </c>
      <c r="B153" s="9" t="s">
        <v>419</v>
      </c>
      <c r="C153" s="3"/>
      <c r="D153" s="8"/>
      <c r="E153" s="8"/>
      <c r="F153" s="8"/>
      <c r="G153" s="8"/>
      <c r="H153" s="8"/>
    </row>
    <row r="154" spans="1:8" ht="15">
      <c r="A154" s="1" t="s">
        <v>420</v>
      </c>
      <c r="B154" s="9" t="s">
        <v>421</v>
      </c>
      <c r="C154" s="3"/>
      <c r="D154" s="8"/>
      <c r="E154" s="8"/>
      <c r="F154" s="8"/>
      <c r="G154" s="8"/>
      <c r="H154" s="8"/>
    </row>
    <row r="155" spans="1:8" ht="15">
      <c r="A155" s="1" t="s">
        <v>422</v>
      </c>
      <c r="B155" s="9" t="s">
        <v>423</v>
      </c>
      <c r="C155" s="8"/>
      <c r="D155" s="8"/>
      <c r="E155" s="8"/>
      <c r="F155" s="8"/>
      <c r="G155" s="8"/>
      <c r="H155" s="8"/>
    </row>
    <row r="156" spans="1:8" ht="15">
      <c r="A156" s="1" t="s">
        <v>424</v>
      </c>
      <c r="B156" s="9" t="s">
        <v>425</v>
      </c>
      <c r="C156" s="8"/>
      <c r="D156" s="8"/>
      <c r="E156" s="8"/>
      <c r="F156" s="8"/>
      <c r="G156" s="8"/>
      <c r="H156" s="8"/>
    </row>
    <row r="157" spans="1:8" ht="15">
      <c r="A157" s="1" t="s">
        <v>426</v>
      </c>
      <c r="B157" s="9" t="s">
        <v>427</v>
      </c>
      <c r="C157" s="8"/>
      <c r="D157" s="8"/>
      <c r="E157" s="8"/>
      <c r="F157" s="8"/>
      <c r="G157" s="8"/>
      <c r="H157" s="8"/>
    </row>
    <row r="158" spans="1:8" ht="15">
      <c r="A158" s="1" t="s">
        <v>428</v>
      </c>
      <c r="B158" s="9" t="s">
        <v>429</v>
      </c>
      <c r="C158" s="8"/>
      <c r="D158" s="8"/>
      <c r="E158" s="8"/>
      <c r="F158" s="8"/>
      <c r="G158" s="8"/>
      <c r="H158" s="8"/>
    </row>
    <row r="159" spans="1:8" ht="15">
      <c r="A159" s="1" t="s">
        <v>430</v>
      </c>
      <c r="B159" s="9" t="s">
        <v>431</v>
      </c>
      <c r="C159" s="8"/>
      <c r="D159" s="8"/>
      <c r="E159" s="8"/>
      <c r="F159" s="8"/>
      <c r="G159" s="8"/>
      <c r="H159" s="8"/>
    </row>
    <row r="160" spans="1:8" ht="15">
      <c r="A160" s="1" t="s">
        <v>432</v>
      </c>
      <c r="B160" s="9" t="s">
        <v>433</v>
      </c>
      <c r="C160" s="8"/>
      <c r="D160" s="8"/>
      <c r="E160" s="8"/>
      <c r="F160" s="8"/>
      <c r="G160" s="8"/>
      <c r="H160" s="8"/>
    </row>
    <row r="161" spans="1:8" ht="15">
      <c r="A161" s="1" t="s">
        <v>434</v>
      </c>
      <c r="B161" s="9" t="s">
        <v>435</v>
      </c>
      <c r="C161" s="8"/>
      <c r="D161" s="8"/>
      <c r="E161" s="8"/>
      <c r="F161" s="8"/>
      <c r="G161" s="8"/>
      <c r="H161" s="8"/>
    </row>
    <row r="162" spans="1:8" ht="15">
      <c r="A162" s="1" t="s">
        <v>436</v>
      </c>
      <c r="B162" s="9" t="s">
        <v>437</v>
      </c>
      <c r="C162" s="8"/>
      <c r="D162" s="8"/>
      <c r="E162" s="8"/>
      <c r="F162" s="8"/>
      <c r="G162" s="8"/>
      <c r="H162" s="8"/>
    </row>
    <row r="163" spans="1:8" ht="15">
      <c r="A163" s="1" t="s">
        <v>438</v>
      </c>
      <c r="B163" s="9" t="s">
        <v>439</v>
      </c>
      <c r="C163" s="8"/>
      <c r="D163" s="8"/>
      <c r="E163" s="8"/>
      <c r="F163" s="8"/>
      <c r="G163" s="8"/>
      <c r="H163" s="8"/>
    </row>
    <row r="164" spans="1:8" ht="15">
      <c r="A164" s="1" t="s">
        <v>440</v>
      </c>
      <c r="B164" s="9" t="s">
        <v>441</v>
      </c>
      <c r="C164" s="8"/>
      <c r="D164" s="8"/>
      <c r="E164" s="8"/>
      <c r="F164" s="8"/>
      <c r="G164" s="8"/>
      <c r="H164" s="8"/>
    </row>
    <row r="165" spans="1:8" ht="15">
      <c r="A165" s="1" t="s">
        <v>442</v>
      </c>
      <c r="B165" s="9" t="s">
        <v>443</v>
      </c>
      <c r="C165" s="3"/>
      <c r="D165" s="8"/>
      <c r="E165" s="8"/>
      <c r="F165" s="8"/>
      <c r="G165" s="8"/>
      <c r="H165" s="8"/>
    </row>
    <row r="166" spans="1:8" ht="15">
      <c r="A166" s="1" t="s">
        <v>444</v>
      </c>
      <c r="B166" s="9" t="s">
        <v>445</v>
      </c>
      <c r="C166" s="8"/>
      <c r="D166" s="8"/>
      <c r="E166" s="8"/>
      <c r="F166" s="8"/>
      <c r="G166" s="8"/>
      <c r="H166" s="8"/>
    </row>
    <row r="167" spans="1:8" ht="15">
      <c r="A167" s="1" t="s">
        <v>446</v>
      </c>
      <c r="B167" s="9" t="s">
        <v>447</v>
      </c>
      <c r="C167" s="3"/>
      <c r="D167" s="8"/>
      <c r="E167" s="8"/>
      <c r="F167" s="8"/>
      <c r="G167" s="8"/>
      <c r="H167" s="8"/>
    </row>
    <row r="168" spans="1:8" ht="15">
      <c r="A168" s="1" t="s">
        <v>448</v>
      </c>
      <c r="B168" s="9" t="s">
        <v>449</v>
      </c>
      <c r="C168" s="3"/>
      <c r="D168" s="8"/>
      <c r="E168" s="8"/>
      <c r="F168" s="8"/>
      <c r="G168" s="8"/>
      <c r="H168" s="8"/>
    </row>
    <row r="169" spans="1:8" ht="15">
      <c r="A169" s="1" t="s">
        <v>450</v>
      </c>
      <c r="B169" s="9" t="s">
        <v>451</v>
      </c>
      <c r="C169" s="8"/>
      <c r="D169" s="8"/>
      <c r="E169" s="8"/>
      <c r="F169" s="8"/>
      <c r="G169" s="8"/>
      <c r="H169" s="8"/>
    </row>
    <row r="170" spans="1:8" ht="15">
      <c r="A170" s="1" t="s">
        <v>452</v>
      </c>
      <c r="B170" s="9" t="s">
        <v>453</v>
      </c>
      <c r="C170" s="8"/>
      <c r="D170" s="8"/>
      <c r="E170" s="8"/>
      <c r="F170" s="8"/>
      <c r="G170" s="8"/>
      <c r="H170" s="8"/>
    </row>
    <row r="171" spans="1:8" ht="15">
      <c r="A171" s="1" t="s">
        <v>454</v>
      </c>
      <c r="B171" s="9" t="s">
        <v>455</v>
      </c>
      <c r="C171" s="3"/>
      <c r="D171" s="8"/>
      <c r="E171" s="8"/>
      <c r="F171" s="8"/>
      <c r="G171" s="8"/>
      <c r="H171" s="8"/>
    </row>
    <row r="172" spans="1:8" ht="15">
      <c r="A172" s="1" t="s">
        <v>456</v>
      </c>
      <c r="B172" s="9" t="s">
        <v>457</v>
      </c>
      <c r="C172" s="3"/>
      <c r="D172" s="8"/>
      <c r="E172" s="8"/>
      <c r="F172" s="8"/>
      <c r="G172" s="8"/>
      <c r="H172" s="8"/>
    </row>
    <row r="173" spans="1:8" ht="15">
      <c r="A173" s="1" t="s">
        <v>458</v>
      </c>
      <c r="B173" s="9" t="s">
        <v>459</v>
      </c>
      <c r="C173" s="3"/>
      <c r="D173" s="8"/>
      <c r="E173" s="8"/>
      <c r="F173" s="8"/>
      <c r="G173" s="8"/>
      <c r="H173" s="8"/>
    </row>
    <row r="174" spans="1:8" ht="15">
      <c r="A174" s="1" t="s">
        <v>460</v>
      </c>
      <c r="B174" s="9" t="s">
        <v>461</v>
      </c>
      <c r="C174" s="8"/>
      <c r="D174" s="8"/>
      <c r="E174" s="8"/>
      <c r="F174" s="8"/>
      <c r="G174" s="8"/>
      <c r="H174" s="8"/>
    </row>
    <row r="175" spans="1:8" ht="15">
      <c r="A175" s="1" t="s">
        <v>462</v>
      </c>
      <c r="B175" s="9" t="s">
        <v>463</v>
      </c>
      <c r="C175" s="3"/>
      <c r="D175" s="8"/>
      <c r="E175" s="8"/>
      <c r="F175" s="8"/>
      <c r="G175" s="8"/>
      <c r="H175" s="8"/>
    </row>
    <row r="176" spans="1:8" ht="15">
      <c r="A176" s="1" t="s">
        <v>464</v>
      </c>
      <c r="B176" s="9" t="s">
        <v>465</v>
      </c>
      <c r="C176" s="3"/>
      <c r="D176" s="8"/>
      <c r="E176" s="8"/>
      <c r="F176" s="8"/>
      <c r="G176" s="8"/>
      <c r="H176" s="8"/>
    </row>
    <row r="177" spans="1:8" ht="15">
      <c r="A177" s="1" t="s">
        <v>466</v>
      </c>
      <c r="B177" s="9" t="s">
        <v>467</v>
      </c>
      <c r="C177" s="3"/>
      <c r="D177" s="8"/>
      <c r="E177" s="8"/>
      <c r="F177" s="8"/>
      <c r="G177" s="8"/>
      <c r="H177" s="8"/>
    </row>
    <row r="178" spans="1:8" ht="15">
      <c r="A178" s="1" t="s">
        <v>468</v>
      </c>
      <c r="B178" s="9" t="s">
        <v>469</v>
      </c>
      <c r="C178" s="8"/>
      <c r="D178" s="8"/>
      <c r="E178" s="8"/>
      <c r="F178" s="8"/>
      <c r="G178" s="8"/>
      <c r="H178" s="8"/>
    </row>
    <row r="179" spans="1:8" ht="15">
      <c r="A179" s="1" t="s">
        <v>470</v>
      </c>
      <c r="B179" s="9" t="s">
        <v>471</v>
      </c>
      <c r="C179" s="8"/>
      <c r="D179" s="8"/>
      <c r="E179" s="8"/>
      <c r="F179" s="8"/>
      <c r="G179" s="8"/>
      <c r="H179" s="8"/>
    </row>
    <row r="180" spans="1:8" ht="15">
      <c r="A180" s="1" t="s">
        <v>472</v>
      </c>
      <c r="B180" s="9" t="s">
        <v>473</v>
      </c>
      <c r="C180" s="3"/>
      <c r="D180" s="8"/>
      <c r="E180" s="8"/>
      <c r="F180" s="8"/>
      <c r="G180" s="8"/>
      <c r="H180" s="8"/>
    </row>
    <row r="181" spans="1:8" ht="15">
      <c r="A181" s="1" t="s">
        <v>474</v>
      </c>
      <c r="B181" s="9" t="s">
        <v>475</v>
      </c>
      <c r="C181" s="3"/>
      <c r="D181" s="8"/>
      <c r="E181" s="8"/>
      <c r="F181" s="8"/>
      <c r="G181" s="8"/>
      <c r="H181" s="8"/>
    </row>
    <row r="182" spans="1:8" ht="15">
      <c r="A182" s="1" t="s">
        <v>476</v>
      </c>
      <c r="B182" s="9" t="s">
        <v>477</v>
      </c>
      <c r="C182" s="3"/>
      <c r="D182" s="8"/>
      <c r="E182" s="8"/>
      <c r="F182" s="8"/>
      <c r="G182" s="8"/>
      <c r="H182" s="8"/>
    </row>
    <row r="183" spans="1:8" ht="15">
      <c r="A183" s="1" t="s">
        <v>478</v>
      </c>
      <c r="B183" s="9" t="s">
        <v>479</v>
      </c>
      <c r="C183" s="3"/>
      <c r="D183" s="8"/>
      <c r="E183" s="8"/>
      <c r="F183" s="8"/>
      <c r="G183" s="8"/>
      <c r="H183" s="8"/>
    </row>
    <row r="184" spans="1:8" ht="15">
      <c r="A184" s="1" t="s">
        <v>480</v>
      </c>
      <c r="B184" s="9" t="s">
        <v>481</v>
      </c>
      <c r="C184" s="3"/>
      <c r="D184" s="8"/>
      <c r="E184" s="8"/>
      <c r="F184" s="8"/>
      <c r="G184" s="8"/>
      <c r="H184" s="8"/>
    </row>
    <row r="185" spans="1:8" ht="15">
      <c r="A185" s="1" t="s">
        <v>482</v>
      </c>
      <c r="B185" s="9" t="s">
        <v>483</v>
      </c>
      <c r="C185" s="8"/>
      <c r="D185" s="8"/>
      <c r="E185" s="8"/>
      <c r="F185" s="8"/>
      <c r="G185" s="8"/>
      <c r="H185" s="8"/>
    </row>
    <row r="186" spans="1:8" ht="15">
      <c r="A186" s="1" t="s">
        <v>484</v>
      </c>
      <c r="B186" s="9" t="s">
        <v>485</v>
      </c>
      <c r="C186" s="8"/>
      <c r="D186" s="8"/>
      <c r="E186" s="8"/>
      <c r="F186" s="8"/>
      <c r="G186" s="8"/>
      <c r="H186" s="8"/>
    </row>
    <row r="187" spans="1:8" ht="15">
      <c r="A187" s="1" t="s">
        <v>486</v>
      </c>
      <c r="B187" s="9" t="s">
        <v>487</v>
      </c>
      <c r="C187" s="8"/>
      <c r="D187" s="8"/>
      <c r="E187" s="8"/>
      <c r="F187" s="8"/>
      <c r="G187" s="8"/>
      <c r="H187" s="8"/>
    </row>
    <row r="188" spans="1:8" ht="15">
      <c r="A188" s="1" t="s">
        <v>488</v>
      </c>
      <c r="B188" s="9" t="s">
        <v>489</v>
      </c>
      <c r="C188" s="8"/>
      <c r="D188" s="8"/>
      <c r="E188" s="8"/>
      <c r="F188" s="8"/>
      <c r="G188" s="8"/>
      <c r="H188" s="8"/>
    </row>
    <row r="189" spans="1:8" ht="15">
      <c r="A189" s="1" t="s">
        <v>490</v>
      </c>
      <c r="B189" s="9" t="s">
        <v>491</v>
      </c>
      <c r="C189" s="8"/>
      <c r="D189" s="8"/>
      <c r="E189" s="8"/>
      <c r="F189" s="8"/>
      <c r="G189" s="8"/>
      <c r="H189" s="8"/>
    </row>
    <row r="190" spans="1:8" ht="15">
      <c r="A190" s="1" t="s">
        <v>492</v>
      </c>
      <c r="B190" s="9" t="s">
        <v>493</v>
      </c>
      <c r="C190" s="3"/>
      <c r="D190" s="8"/>
      <c r="E190" s="8"/>
      <c r="F190" s="8"/>
      <c r="G190" s="8"/>
      <c r="H190" s="8"/>
    </row>
    <row r="191" spans="1:8" ht="15">
      <c r="A191" s="1" t="s">
        <v>494</v>
      </c>
      <c r="B191" s="9" t="s">
        <v>495</v>
      </c>
      <c r="C191" s="3"/>
      <c r="D191" s="8"/>
      <c r="E191" s="8"/>
      <c r="F191" s="8"/>
      <c r="G191" s="8"/>
      <c r="H191" s="8"/>
    </row>
    <row r="192" spans="1:8" ht="15">
      <c r="A192" s="1" t="s">
        <v>496</v>
      </c>
      <c r="B192" s="9" t="s">
        <v>497</v>
      </c>
      <c r="C192" s="3"/>
      <c r="D192" s="8"/>
      <c r="E192" s="8"/>
      <c r="F192" s="8"/>
      <c r="G192" s="8"/>
      <c r="H192" s="8"/>
    </row>
    <row r="193" spans="1:8" ht="15">
      <c r="A193" s="1" t="s">
        <v>498</v>
      </c>
      <c r="B193" s="9" t="s">
        <v>499</v>
      </c>
      <c r="C193" s="8"/>
      <c r="D193" s="8"/>
      <c r="E193" s="8"/>
      <c r="F193" s="8"/>
      <c r="G193" s="8"/>
      <c r="H193" s="8"/>
    </row>
    <row r="194" spans="1:8" ht="15">
      <c r="A194" s="1" t="s">
        <v>500</v>
      </c>
      <c r="B194" s="9" t="s">
        <v>501</v>
      </c>
      <c r="C194" s="8"/>
      <c r="D194" s="8"/>
      <c r="E194" s="8"/>
      <c r="F194" s="8"/>
      <c r="G194" s="8"/>
      <c r="H194" s="8"/>
    </row>
    <row r="195" spans="1:8" ht="15">
      <c r="A195" s="1" t="s">
        <v>502</v>
      </c>
      <c r="B195" s="9" t="s">
        <v>503</v>
      </c>
      <c r="C195" s="8"/>
      <c r="D195" s="8"/>
      <c r="E195" s="8"/>
      <c r="F195" s="8"/>
      <c r="G195" s="8"/>
      <c r="H195" s="8"/>
    </row>
    <row r="196" spans="1:8" ht="15">
      <c r="A196" s="1" t="s">
        <v>504</v>
      </c>
      <c r="B196" s="9" t="s">
        <v>505</v>
      </c>
      <c r="C196" s="8"/>
      <c r="D196" s="8"/>
      <c r="E196" s="8"/>
      <c r="F196" s="8"/>
      <c r="G196" s="8"/>
      <c r="H196" s="8"/>
    </row>
    <row r="197" spans="1:8" ht="15">
      <c r="A197" s="1" t="s">
        <v>506</v>
      </c>
      <c r="B197" s="9" t="s">
        <v>507</v>
      </c>
      <c r="C197" s="8"/>
      <c r="D197" s="8"/>
      <c r="E197" s="8"/>
      <c r="F197" s="8"/>
      <c r="G197" s="8"/>
      <c r="H197" s="8"/>
    </row>
    <row r="198" spans="1:8" ht="15">
      <c r="A198" s="1" t="s">
        <v>508</v>
      </c>
      <c r="B198" s="9" t="s">
        <v>509</v>
      </c>
      <c r="C198" s="3"/>
      <c r="D198" s="8"/>
      <c r="E198" s="8"/>
      <c r="F198" s="8"/>
      <c r="G198" s="8"/>
      <c r="H198" s="8"/>
    </row>
    <row r="199" spans="1:8" ht="15">
      <c r="A199" s="1" t="s">
        <v>510</v>
      </c>
      <c r="B199" s="9" t="s">
        <v>511</v>
      </c>
      <c r="C199" s="3"/>
      <c r="D199" s="8"/>
      <c r="E199" s="8"/>
      <c r="F199" s="8"/>
      <c r="G199" s="8"/>
      <c r="H199" s="8"/>
    </row>
    <row r="200" spans="1:8" ht="15">
      <c r="A200" s="1" t="s">
        <v>512</v>
      </c>
      <c r="B200" s="9" t="s">
        <v>513</v>
      </c>
      <c r="C200" s="8"/>
      <c r="D200" s="8"/>
      <c r="E200" s="8"/>
      <c r="F200" s="8"/>
      <c r="G200" s="8"/>
      <c r="H200" s="8"/>
    </row>
    <row r="201" spans="1:8" ht="15">
      <c r="A201" s="1" t="s">
        <v>514</v>
      </c>
      <c r="B201" s="9" t="s">
        <v>515</v>
      </c>
      <c r="C201" s="8"/>
      <c r="D201" s="8"/>
      <c r="E201" s="8"/>
      <c r="F201" s="8"/>
      <c r="G201" s="8"/>
      <c r="H201" s="8"/>
    </row>
    <row r="202" spans="1:8" ht="15">
      <c r="A202" s="1" t="s">
        <v>516</v>
      </c>
      <c r="B202" s="9" t="s">
        <v>517</v>
      </c>
      <c r="C202" s="8"/>
      <c r="D202" s="8"/>
      <c r="E202" s="8"/>
      <c r="F202" s="8"/>
      <c r="G202" s="8"/>
      <c r="H202" s="8"/>
    </row>
    <row r="203" spans="1:8" ht="15">
      <c r="A203" s="1" t="s">
        <v>518</v>
      </c>
      <c r="B203" s="9" t="s">
        <v>519</v>
      </c>
      <c r="C203" s="3"/>
      <c r="D203" s="8"/>
      <c r="E203" s="8"/>
      <c r="F203" s="8"/>
      <c r="G203" s="8"/>
      <c r="H203" s="8"/>
    </row>
    <row r="204" spans="1:8" ht="15">
      <c r="A204" s="1" t="s">
        <v>520</v>
      </c>
      <c r="B204" s="9" t="s">
        <v>521</v>
      </c>
      <c r="C204" s="3"/>
      <c r="D204" s="8"/>
      <c r="E204" s="8"/>
      <c r="F204" s="8"/>
      <c r="G204" s="8"/>
      <c r="H204" s="8"/>
    </row>
    <row r="205" spans="1:8" ht="15">
      <c r="A205" s="1" t="s">
        <v>522</v>
      </c>
      <c r="B205" s="9" t="s">
        <v>523</v>
      </c>
      <c r="C205" s="8"/>
      <c r="D205" s="8"/>
      <c r="E205" s="8"/>
      <c r="F205" s="8"/>
      <c r="G205" s="8"/>
      <c r="H205" s="8"/>
    </row>
    <row r="206" spans="1:8" ht="15">
      <c r="A206" s="1" t="s">
        <v>524</v>
      </c>
      <c r="B206" s="9" t="s">
        <v>525</v>
      </c>
      <c r="C206" s="3"/>
      <c r="D206" s="3"/>
      <c r="E206" s="3"/>
      <c r="F206" s="8"/>
      <c r="G206" s="8"/>
      <c r="H206" s="8"/>
    </row>
    <row r="207" spans="1:8" ht="15">
      <c r="A207" s="1" t="s">
        <v>526</v>
      </c>
      <c r="B207" s="9" t="s">
        <v>527</v>
      </c>
      <c r="C207" s="8"/>
      <c r="D207" s="8"/>
      <c r="E207" s="8"/>
      <c r="F207" s="8"/>
      <c r="G207" s="8"/>
      <c r="H207" s="8"/>
    </row>
    <row r="208" spans="1:8" ht="15">
      <c r="A208" s="1" t="s">
        <v>528</v>
      </c>
      <c r="B208" s="9" t="s">
        <v>529</v>
      </c>
      <c r="C208" s="8"/>
      <c r="D208" s="8"/>
      <c r="E208" s="8"/>
      <c r="F208" s="8"/>
      <c r="G208" s="8"/>
      <c r="H208" s="8"/>
    </row>
    <row r="209" spans="1:8" ht="15">
      <c r="A209" s="1" t="s">
        <v>530</v>
      </c>
      <c r="B209" s="9" t="s">
        <v>531</v>
      </c>
      <c r="C209" s="8"/>
      <c r="D209" s="8"/>
      <c r="E209" s="8"/>
      <c r="F209" s="8"/>
      <c r="G209" s="8"/>
      <c r="H209" s="8"/>
    </row>
    <row r="210" spans="1:8" ht="15">
      <c r="A210" s="1" t="s">
        <v>532</v>
      </c>
      <c r="B210" s="9" t="s">
        <v>533</v>
      </c>
      <c r="C210" s="3"/>
      <c r="D210" s="8"/>
      <c r="E210" s="8"/>
      <c r="F210" s="8"/>
      <c r="G210" s="8"/>
      <c r="H210" s="8"/>
    </row>
    <row r="211" spans="1:8" ht="15">
      <c r="A211" s="1" t="s">
        <v>534</v>
      </c>
      <c r="B211" s="9" t="s">
        <v>535</v>
      </c>
      <c r="C211" s="3"/>
      <c r="D211" s="8"/>
      <c r="E211" s="8"/>
      <c r="F211" s="8"/>
      <c r="G211" s="8"/>
      <c r="H211" s="8"/>
    </row>
    <row r="212" spans="1:8" ht="15">
      <c r="A212" s="1" t="s">
        <v>536</v>
      </c>
      <c r="B212" s="9" t="s">
        <v>537</v>
      </c>
      <c r="C212" s="8"/>
      <c r="D212" s="8"/>
      <c r="E212" s="8"/>
      <c r="F212" s="8"/>
      <c r="G212" s="8"/>
      <c r="H212" s="8"/>
    </row>
    <row r="213" spans="1:8" ht="15">
      <c r="A213" s="1" t="s">
        <v>538</v>
      </c>
      <c r="B213" s="9" t="s">
        <v>539</v>
      </c>
      <c r="C213" s="8"/>
      <c r="D213" s="8"/>
      <c r="E213" s="8"/>
      <c r="F213" s="8"/>
      <c r="G213" s="8"/>
      <c r="H213" s="8"/>
    </row>
    <row r="214" spans="1:8" ht="15">
      <c r="A214" s="1" t="s">
        <v>540</v>
      </c>
      <c r="B214" s="9" t="s">
        <v>541</v>
      </c>
      <c r="C214" s="3"/>
      <c r="D214" s="8"/>
      <c r="E214" s="8"/>
      <c r="F214" s="8"/>
      <c r="G214" s="8"/>
      <c r="H214" s="8"/>
    </row>
    <row r="215" spans="1:8" ht="15">
      <c r="A215" s="1" t="s">
        <v>542</v>
      </c>
      <c r="B215" s="9" t="s">
        <v>543</v>
      </c>
      <c r="C215" s="8"/>
      <c r="D215" s="8"/>
      <c r="E215" s="8"/>
      <c r="F215" s="8"/>
      <c r="G215" s="8"/>
      <c r="H215" s="8"/>
    </row>
    <row r="216" spans="1:8" ht="15">
      <c r="A216" s="1" t="s">
        <v>544</v>
      </c>
      <c r="B216" s="9" t="s">
        <v>545</v>
      </c>
      <c r="C216" s="8"/>
      <c r="D216" s="8"/>
      <c r="E216" s="8"/>
      <c r="F216" s="8"/>
      <c r="G216" s="8"/>
      <c r="H216" s="8"/>
    </row>
    <row r="217" spans="1:8" ht="15">
      <c r="A217" s="1" t="s">
        <v>546</v>
      </c>
      <c r="B217" s="9" t="s">
        <v>547</v>
      </c>
      <c r="C217" s="3"/>
      <c r="D217" s="8"/>
      <c r="E217" s="8"/>
      <c r="F217" s="8"/>
      <c r="G217" s="8"/>
      <c r="H217" s="8"/>
    </row>
    <row r="218" spans="1:8" ht="15">
      <c r="A218" s="1" t="s">
        <v>548</v>
      </c>
      <c r="B218" s="9" t="s">
        <v>549</v>
      </c>
      <c r="C218" s="3"/>
      <c r="D218" s="3"/>
      <c r="E218" s="3"/>
      <c r="F218" s="8"/>
      <c r="G218" s="8"/>
      <c r="H218" s="8"/>
    </row>
    <row r="219" spans="1:8" ht="15">
      <c r="A219" s="1" t="s">
        <v>550</v>
      </c>
      <c r="B219" s="9" t="s">
        <v>551</v>
      </c>
      <c r="C219" s="3"/>
      <c r="D219" s="8"/>
      <c r="E219" s="8"/>
      <c r="F219" s="8"/>
      <c r="G219" s="8"/>
      <c r="H219" s="8"/>
    </row>
    <row r="220" spans="1:8" ht="15">
      <c r="A220" s="1" t="s">
        <v>552</v>
      </c>
      <c r="B220" s="9" t="s">
        <v>553</v>
      </c>
      <c r="C220" s="3"/>
      <c r="D220" s="8"/>
      <c r="E220" s="8"/>
      <c r="F220" s="8"/>
      <c r="G220" s="8"/>
      <c r="H220" s="8"/>
    </row>
    <row r="221" spans="1:8" ht="15">
      <c r="A221" s="1" t="s">
        <v>554</v>
      </c>
      <c r="B221" s="9" t="s">
        <v>555</v>
      </c>
      <c r="C221" s="8"/>
      <c r="D221" s="8"/>
      <c r="E221" s="8"/>
      <c r="F221" s="8"/>
      <c r="G221" s="8"/>
      <c r="H221" s="8"/>
    </row>
    <row r="222" spans="1:8" ht="15">
      <c r="A222" s="1" t="s">
        <v>556</v>
      </c>
      <c r="B222" s="9" t="s">
        <v>557</v>
      </c>
      <c r="C222" s="8"/>
      <c r="D222" s="8"/>
      <c r="E222" s="8"/>
      <c r="F222" s="8"/>
      <c r="G222" s="8"/>
      <c r="H222" s="8"/>
    </row>
    <row r="223" spans="1:8" ht="15">
      <c r="A223" s="1" t="s">
        <v>558</v>
      </c>
      <c r="B223" s="9" t="s">
        <v>559</v>
      </c>
      <c r="C223" s="3"/>
      <c r="D223" s="8"/>
      <c r="E223" s="8"/>
      <c r="F223" s="8"/>
      <c r="G223" s="8"/>
      <c r="H223" s="8"/>
    </row>
    <row r="224" spans="1:8" ht="15">
      <c r="A224" s="1" t="s">
        <v>560</v>
      </c>
      <c r="B224" s="9" t="s">
        <v>561</v>
      </c>
      <c r="C224" s="8"/>
      <c r="D224" s="8"/>
      <c r="E224" s="8"/>
      <c r="F224" s="8"/>
      <c r="G224" s="8"/>
      <c r="H224" s="8"/>
    </row>
    <row r="225" spans="1:8" ht="15">
      <c r="A225" s="1" t="s">
        <v>562</v>
      </c>
      <c r="B225" s="9" t="s">
        <v>563</v>
      </c>
      <c r="C225" s="3"/>
      <c r="D225" s="8"/>
      <c r="E225" s="8"/>
      <c r="F225" s="8"/>
      <c r="G225" s="8"/>
      <c r="H225" s="8"/>
    </row>
    <row r="226" spans="1:8" ht="15">
      <c r="A226" s="1" t="s">
        <v>564</v>
      </c>
      <c r="B226" s="9" t="s">
        <v>565</v>
      </c>
      <c r="C226" s="3"/>
      <c r="D226" s="8"/>
      <c r="E226" s="8"/>
      <c r="F226" s="8"/>
      <c r="G226" s="8"/>
      <c r="H226" s="8"/>
    </row>
    <row r="227" spans="1:8" ht="15">
      <c r="A227" s="1" t="s">
        <v>566</v>
      </c>
      <c r="B227" s="9" t="s">
        <v>567</v>
      </c>
      <c r="C227" s="8"/>
      <c r="D227" s="8"/>
      <c r="E227" s="8"/>
      <c r="F227" s="8"/>
      <c r="G227" s="8"/>
      <c r="H227" s="8"/>
    </row>
    <row r="228" spans="1:8" ht="15">
      <c r="A228" s="1" t="s">
        <v>568</v>
      </c>
      <c r="B228" s="9" t="s">
        <v>569</v>
      </c>
      <c r="C228" s="8"/>
      <c r="D228" s="8"/>
      <c r="E228" s="8"/>
      <c r="F228" s="8"/>
      <c r="G228" s="8"/>
      <c r="H228" s="8"/>
    </row>
    <row r="229" spans="1:8" ht="15">
      <c r="A229" s="1" t="s">
        <v>570</v>
      </c>
      <c r="B229" s="9" t="s">
        <v>571</v>
      </c>
      <c r="C229" s="8"/>
      <c r="D229" s="8"/>
      <c r="E229" s="8"/>
      <c r="F229" s="8"/>
      <c r="G229" s="8"/>
      <c r="H229" s="8"/>
    </row>
    <row r="230" spans="1:8" ht="15">
      <c r="A230" s="1" t="s">
        <v>572</v>
      </c>
      <c r="B230" s="9" t="s">
        <v>573</v>
      </c>
      <c r="C230" s="3"/>
      <c r="D230" s="8"/>
      <c r="E230" s="8"/>
      <c r="F230" s="8"/>
      <c r="G230" s="8"/>
      <c r="H230" s="8"/>
    </row>
    <row r="231" spans="1:8" ht="15">
      <c r="A231" s="1" t="s">
        <v>574</v>
      </c>
      <c r="B231" s="9" t="s">
        <v>575</v>
      </c>
      <c r="C231" s="3"/>
      <c r="D231" s="8"/>
      <c r="E231" s="8"/>
      <c r="F231" s="8"/>
      <c r="G231" s="8"/>
      <c r="H231" s="8"/>
    </row>
    <row r="232" spans="1:8" ht="15">
      <c r="A232" s="1" t="s">
        <v>576</v>
      </c>
      <c r="B232" s="9" t="s">
        <v>577</v>
      </c>
      <c r="C232" s="8"/>
      <c r="D232" s="8"/>
      <c r="E232" s="8"/>
      <c r="F232" s="8"/>
      <c r="G232" s="8"/>
      <c r="H232" s="8"/>
    </row>
    <row r="233" spans="1:8" ht="15">
      <c r="A233" s="1" t="s">
        <v>578</v>
      </c>
      <c r="B233" s="9" t="s">
        <v>579</v>
      </c>
      <c r="C233" s="8"/>
      <c r="D233" s="8"/>
      <c r="E233" s="8"/>
      <c r="F233" s="8"/>
      <c r="G233" s="8"/>
      <c r="H233" s="8"/>
    </row>
    <row r="234" spans="1:8" ht="15">
      <c r="A234" s="1" t="s">
        <v>580</v>
      </c>
      <c r="B234" s="9" t="s">
        <v>581</v>
      </c>
      <c r="C234" s="3"/>
      <c r="D234" s="8"/>
      <c r="E234" s="8"/>
      <c r="F234" s="8"/>
      <c r="G234" s="8"/>
      <c r="H234" s="8"/>
    </row>
    <row r="235" spans="1:8" ht="15">
      <c r="A235" s="1" t="s">
        <v>582</v>
      </c>
      <c r="B235" s="9" t="s">
        <v>583</v>
      </c>
      <c r="C235" s="8"/>
      <c r="D235" s="8"/>
      <c r="E235" s="8"/>
      <c r="F235" s="8"/>
      <c r="G235" s="8"/>
      <c r="H235" s="8"/>
    </row>
    <row r="236" spans="1:8" ht="15">
      <c r="A236" s="1" t="s">
        <v>584</v>
      </c>
      <c r="B236" s="9" t="s">
        <v>585</v>
      </c>
      <c r="C236" s="3"/>
      <c r="D236" s="8"/>
      <c r="E236" s="8"/>
      <c r="F236" s="8"/>
      <c r="G236" s="8"/>
      <c r="H236" s="8"/>
    </row>
    <row r="237" spans="1:8" ht="15">
      <c r="A237" s="1" t="s">
        <v>586</v>
      </c>
      <c r="B237" s="9" t="s">
        <v>587</v>
      </c>
      <c r="C237" s="8"/>
      <c r="D237" s="8"/>
      <c r="E237" s="8"/>
      <c r="F237" s="8"/>
      <c r="G237" s="8"/>
      <c r="H237" s="8"/>
    </row>
    <row r="238" spans="1:8" ht="15">
      <c r="A238" s="1" t="s">
        <v>588</v>
      </c>
      <c r="B238" s="9" t="s">
        <v>589</v>
      </c>
      <c r="C238" s="8"/>
      <c r="D238" s="8"/>
      <c r="E238" s="8"/>
      <c r="F238" s="8"/>
      <c r="G238" s="8"/>
      <c r="H238" s="8"/>
    </row>
    <row r="239" spans="1:8" ht="15">
      <c r="A239" s="1" t="s">
        <v>590</v>
      </c>
      <c r="B239" s="9" t="s">
        <v>591</v>
      </c>
      <c r="C239" s="8"/>
      <c r="D239" s="8"/>
      <c r="E239" s="8"/>
      <c r="F239" s="8"/>
      <c r="G239" s="8"/>
      <c r="H239" s="8"/>
    </row>
    <row r="240" spans="1:8" ht="15">
      <c r="A240" s="1" t="s">
        <v>592</v>
      </c>
      <c r="B240" s="9" t="s">
        <v>593</v>
      </c>
      <c r="C240" s="3"/>
      <c r="D240" s="8"/>
      <c r="E240" s="8"/>
      <c r="F240" s="8"/>
      <c r="G240" s="8"/>
      <c r="H240" s="8"/>
    </row>
    <row r="241" spans="1:8" ht="15">
      <c r="A241" s="1" t="s">
        <v>594</v>
      </c>
      <c r="B241" s="9" t="s">
        <v>595</v>
      </c>
      <c r="C241" s="8"/>
      <c r="D241" s="8"/>
      <c r="E241" s="8"/>
      <c r="F241" s="8"/>
      <c r="G241" s="8"/>
      <c r="H241" s="8"/>
    </row>
    <row r="242" spans="1:8" ht="15">
      <c r="A242" s="1" t="s">
        <v>596</v>
      </c>
      <c r="B242" s="9" t="s">
        <v>597</v>
      </c>
      <c r="C242" s="8"/>
      <c r="D242" s="8"/>
      <c r="E242" s="8"/>
      <c r="F242" s="8"/>
      <c r="G242" s="8"/>
      <c r="H242" s="8"/>
    </row>
    <row r="243" spans="1:8" ht="15">
      <c r="A243" s="1" t="s">
        <v>598</v>
      </c>
      <c r="B243" s="9" t="s">
        <v>599</v>
      </c>
      <c r="C243" s="8"/>
      <c r="D243" s="8"/>
      <c r="E243" s="8"/>
      <c r="F243" s="8"/>
      <c r="G243" s="8"/>
      <c r="H243" s="8"/>
    </row>
    <row r="244" spans="1:8" ht="15">
      <c r="A244" s="1" t="s">
        <v>600</v>
      </c>
      <c r="B244" s="9" t="s">
        <v>601</v>
      </c>
      <c r="C244" s="8"/>
      <c r="D244" s="8"/>
      <c r="E244" s="8"/>
      <c r="F244" s="8"/>
      <c r="G244" s="8"/>
      <c r="H244" s="8"/>
    </row>
    <row r="245" spans="1:8" ht="15">
      <c r="A245" s="1" t="s">
        <v>602</v>
      </c>
      <c r="B245" s="9" t="s">
        <v>603</v>
      </c>
      <c r="C245" s="8"/>
      <c r="D245" s="8"/>
      <c r="E245" s="8"/>
      <c r="F245" s="8"/>
      <c r="G245" s="8"/>
      <c r="H245" s="8"/>
    </row>
    <row r="246" spans="1:8" ht="15">
      <c r="A246" s="1" t="s">
        <v>604</v>
      </c>
      <c r="B246" s="9" t="s">
        <v>605</v>
      </c>
      <c r="C246" s="8"/>
      <c r="D246" s="8"/>
      <c r="E246" s="8"/>
      <c r="F246" s="8"/>
      <c r="G246" s="8"/>
      <c r="H246" s="8"/>
    </row>
    <row r="247" spans="1:8" ht="15">
      <c r="A247" s="1" t="s">
        <v>606</v>
      </c>
      <c r="B247" s="9" t="s">
        <v>607</v>
      </c>
      <c r="C247" s="8"/>
      <c r="D247" s="8"/>
      <c r="E247" s="8"/>
      <c r="F247" s="8"/>
      <c r="G247" s="8"/>
      <c r="H247" s="8"/>
    </row>
    <row r="248" spans="1:8" ht="15">
      <c r="A248" s="1" t="s">
        <v>608</v>
      </c>
      <c r="B248" s="9" t="s">
        <v>609</v>
      </c>
      <c r="C248" s="8"/>
      <c r="D248" s="8"/>
      <c r="E248" s="8"/>
      <c r="F248" s="8"/>
      <c r="G248" s="8"/>
      <c r="H248" s="8"/>
    </row>
    <row r="249" spans="1:8" ht="15">
      <c r="A249" s="1" t="s">
        <v>610</v>
      </c>
      <c r="B249" s="9" t="s">
        <v>611</v>
      </c>
      <c r="C249" s="8"/>
      <c r="D249" s="8"/>
      <c r="E249" s="8"/>
      <c r="F249" s="8"/>
      <c r="G249" s="8"/>
      <c r="H249" s="8"/>
    </row>
    <row r="250" spans="1:8" ht="15">
      <c r="A250" s="1" t="s">
        <v>612</v>
      </c>
      <c r="B250" s="9" t="s">
        <v>613</v>
      </c>
      <c r="C250" s="8"/>
      <c r="D250" s="8"/>
      <c r="E250" s="8"/>
      <c r="F250" s="8"/>
      <c r="G250" s="8"/>
      <c r="H250" s="8"/>
    </row>
    <row r="251" spans="1:8" ht="15">
      <c r="A251" s="1" t="s">
        <v>614</v>
      </c>
      <c r="B251" s="9" t="s">
        <v>615</v>
      </c>
      <c r="C251" s="3"/>
      <c r="D251" s="8"/>
      <c r="E251" s="8"/>
      <c r="F251" s="8"/>
      <c r="G251" s="8"/>
      <c r="H251" s="8"/>
    </row>
    <row r="252" spans="1:8" ht="15">
      <c r="A252" s="1" t="s">
        <v>616</v>
      </c>
      <c r="B252" s="9" t="s">
        <v>617</v>
      </c>
      <c r="C252" s="8"/>
      <c r="D252" s="8"/>
      <c r="E252" s="8"/>
      <c r="F252" s="8"/>
      <c r="G252" s="8"/>
      <c r="H252" s="8"/>
    </row>
    <row r="253" spans="1:8" ht="15">
      <c r="A253" s="1" t="s">
        <v>618</v>
      </c>
      <c r="B253" s="9" t="s">
        <v>619</v>
      </c>
      <c r="C253" s="8"/>
      <c r="D253" s="8"/>
      <c r="E253" s="8"/>
      <c r="F253" s="8"/>
      <c r="G253" s="8"/>
      <c r="H253" s="8"/>
    </row>
    <row r="254" spans="1:8" ht="15">
      <c r="A254" s="1" t="s">
        <v>620</v>
      </c>
      <c r="B254" s="9" t="s">
        <v>621</v>
      </c>
      <c r="C254" s="8"/>
      <c r="D254" s="8"/>
      <c r="E254" s="8"/>
      <c r="F254" s="8"/>
      <c r="G254" s="8"/>
      <c r="H254" s="8"/>
    </row>
    <row r="255" spans="1:8" ht="15">
      <c r="A255" s="1" t="s">
        <v>622</v>
      </c>
      <c r="B255" s="9" t="s">
        <v>623</v>
      </c>
      <c r="C255" s="8"/>
      <c r="D255" s="8"/>
      <c r="E255" s="8"/>
      <c r="F255" s="8"/>
      <c r="G255" s="8"/>
      <c r="H255" s="8"/>
    </row>
    <row r="256" spans="1:8" ht="15">
      <c r="A256" s="1" t="s">
        <v>624</v>
      </c>
      <c r="B256" s="9" t="s">
        <v>625</v>
      </c>
      <c r="C256" s="8"/>
      <c r="D256" s="8"/>
      <c r="E256" s="8"/>
      <c r="F256" s="8"/>
      <c r="G256" s="8"/>
      <c r="H256" s="8"/>
    </row>
    <row r="257" spans="1:8" ht="15">
      <c r="A257" s="1" t="s">
        <v>626</v>
      </c>
      <c r="B257" s="9" t="s">
        <v>627</v>
      </c>
      <c r="C257" s="8"/>
      <c r="D257" s="8"/>
      <c r="E257" s="8"/>
      <c r="F257" s="8"/>
      <c r="G257" s="8"/>
      <c r="H257" s="8"/>
    </row>
    <row r="258" spans="1:8" ht="15">
      <c r="A258" s="1" t="s">
        <v>628</v>
      </c>
      <c r="B258" s="9" t="s">
        <v>629</v>
      </c>
      <c r="C258" s="8"/>
      <c r="D258" s="8"/>
      <c r="E258" s="8"/>
      <c r="F258" s="8"/>
      <c r="G258" s="8"/>
      <c r="H258" s="8"/>
    </row>
    <row r="259" spans="1:8" ht="15">
      <c r="A259" s="1" t="s">
        <v>630</v>
      </c>
      <c r="B259" s="9" t="s">
        <v>631</v>
      </c>
      <c r="C259" s="8"/>
      <c r="D259" s="8"/>
      <c r="E259" s="8"/>
      <c r="F259" s="8"/>
      <c r="G259" s="8"/>
      <c r="H259" s="8"/>
    </row>
    <row r="260" spans="1:8" ht="15">
      <c r="A260" s="1" t="s">
        <v>632</v>
      </c>
      <c r="B260" s="9" t="s">
        <v>633</v>
      </c>
      <c r="C260" s="3"/>
      <c r="D260" s="8"/>
      <c r="E260" s="8"/>
      <c r="F260" s="8"/>
      <c r="G260" s="8"/>
      <c r="H260" s="8"/>
    </row>
    <row r="261" spans="1:8" ht="15">
      <c r="A261" s="1" t="s">
        <v>634</v>
      </c>
      <c r="B261" s="9" t="s">
        <v>635</v>
      </c>
      <c r="C261" s="8"/>
      <c r="D261" s="8"/>
      <c r="E261" s="8"/>
      <c r="F261" s="8"/>
      <c r="G261" s="8"/>
      <c r="H261" s="8"/>
    </row>
    <row r="262" spans="1:8" ht="15">
      <c r="A262" s="1" t="s">
        <v>636</v>
      </c>
      <c r="B262" s="9" t="s">
        <v>637</v>
      </c>
      <c r="C262" s="8"/>
      <c r="D262" s="8"/>
      <c r="E262" s="8"/>
      <c r="F262" s="8"/>
      <c r="G262" s="8"/>
      <c r="H262" s="8"/>
    </row>
    <row r="263" spans="1:8" ht="15">
      <c r="A263" s="1" t="s">
        <v>638</v>
      </c>
      <c r="B263" s="9" t="s">
        <v>639</v>
      </c>
      <c r="C263" s="8"/>
      <c r="D263" s="8"/>
      <c r="E263" s="8"/>
      <c r="F263" s="8"/>
      <c r="G263" s="8"/>
      <c r="H263" s="8"/>
    </row>
    <row r="264" spans="1:8" ht="15">
      <c r="A264" s="1" t="s">
        <v>640</v>
      </c>
      <c r="B264" s="9" t="s">
        <v>641</v>
      </c>
      <c r="C264" s="8"/>
      <c r="D264" s="8"/>
      <c r="E264" s="8"/>
      <c r="F264" s="8"/>
      <c r="G264" s="8"/>
      <c r="H264" s="8"/>
    </row>
    <row r="265" spans="1:8" ht="15">
      <c r="A265" s="1" t="s">
        <v>642</v>
      </c>
      <c r="B265" s="9" t="s">
        <v>643</v>
      </c>
      <c r="C265" s="8"/>
      <c r="D265" s="8"/>
      <c r="E265" s="8"/>
      <c r="F265" s="8"/>
      <c r="G265" s="8"/>
      <c r="H265" s="8"/>
    </row>
    <row r="266" spans="1:8" ht="15">
      <c r="A266" s="1" t="s">
        <v>644</v>
      </c>
      <c r="B266" s="9" t="s">
        <v>645</v>
      </c>
      <c r="C266" s="8"/>
      <c r="D266" s="8"/>
      <c r="E266" s="8"/>
      <c r="F266" s="8"/>
      <c r="G266" s="8"/>
      <c r="H266" s="8"/>
    </row>
    <row r="267" spans="1:8" ht="15">
      <c r="A267" s="1" t="s">
        <v>646</v>
      </c>
      <c r="B267" s="9" t="s">
        <v>647</v>
      </c>
      <c r="C267" s="8"/>
      <c r="D267" s="8"/>
      <c r="E267" s="8"/>
      <c r="F267" s="8"/>
      <c r="G267" s="8"/>
      <c r="H267" s="8"/>
    </row>
    <row r="268" spans="1:8" ht="15">
      <c r="A268" s="1" t="s">
        <v>648</v>
      </c>
      <c r="B268" s="9" t="s">
        <v>649</v>
      </c>
      <c r="C268" s="8"/>
      <c r="D268" s="8"/>
      <c r="E268" s="8"/>
      <c r="F268" s="8"/>
      <c r="G268" s="8"/>
      <c r="H268" s="8"/>
    </row>
    <row r="269" spans="1:8" ht="15">
      <c r="A269" s="1" t="s">
        <v>650</v>
      </c>
      <c r="B269" s="9" t="s">
        <v>651</v>
      </c>
      <c r="C269" s="8"/>
      <c r="D269" s="8"/>
      <c r="E269" s="8"/>
      <c r="F269" s="8"/>
      <c r="G269" s="8"/>
      <c r="H269" s="8"/>
    </row>
    <row r="270" spans="1:8" ht="15">
      <c r="A270" s="1" t="s">
        <v>652</v>
      </c>
      <c r="B270" s="9" t="s">
        <v>653</v>
      </c>
      <c r="C270" s="8"/>
      <c r="D270" s="8"/>
      <c r="E270" s="8"/>
      <c r="F270" s="8"/>
      <c r="G270" s="8"/>
      <c r="H270" s="8"/>
    </row>
    <row r="271" spans="1:8" ht="15">
      <c r="A271" s="1" t="s">
        <v>654</v>
      </c>
      <c r="B271" s="9" t="s">
        <v>655</v>
      </c>
      <c r="C271" s="8"/>
      <c r="D271" s="8"/>
      <c r="E271" s="8"/>
      <c r="F271" s="8"/>
      <c r="G271" s="8"/>
      <c r="H271" s="8"/>
    </row>
    <row r="272" spans="1:8" ht="15">
      <c r="A272" s="1" t="s">
        <v>656</v>
      </c>
      <c r="B272" s="9" t="s">
        <v>657</v>
      </c>
      <c r="C272" s="8"/>
      <c r="D272" s="8"/>
      <c r="E272" s="8"/>
      <c r="F272" s="8"/>
      <c r="G272" s="8"/>
      <c r="H272" s="8"/>
    </row>
    <row r="273" spans="1:8" ht="15">
      <c r="A273" s="1" t="s">
        <v>658</v>
      </c>
      <c r="B273" s="9" t="s">
        <v>659</v>
      </c>
      <c r="C273" s="8"/>
      <c r="D273" s="8"/>
      <c r="E273" s="8"/>
      <c r="F273" s="8"/>
      <c r="G273" s="8"/>
      <c r="H273" s="8"/>
    </row>
    <row r="274" spans="1:8" ht="15">
      <c r="A274" s="1" t="s">
        <v>660</v>
      </c>
      <c r="B274" s="9" t="s">
        <v>661</v>
      </c>
      <c r="C274" s="8"/>
      <c r="D274" s="8"/>
      <c r="E274" s="8"/>
      <c r="F274" s="8"/>
      <c r="G274" s="8"/>
      <c r="H274" s="8"/>
    </row>
    <row r="275" spans="1:8" ht="15">
      <c r="A275" s="1" t="s">
        <v>662</v>
      </c>
      <c r="B275" s="9" t="s">
        <v>663</v>
      </c>
      <c r="C275" s="8"/>
      <c r="D275" s="8"/>
      <c r="E275" s="8"/>
      <c r="F275" s="8"/>
      <c r="G275" s="8"/>
      <c r="H275" s="8"/>
    </row>
    <row r="276" spans="1:8" ht="15">
      <c r="A276" s="1" t="s">
        <v>664</v>
      </c>
      <c r="B276" s="9" t="s">
        <v>665</v>
      </c>
      <c r="C276" s="8"/>
      <c r="D276" s="8"/>
      <c r="E276" s="8"/>
      <c r="F276" s="8"/>
      <c r="G276" s="8"/>
      <c r="H276" s="8"/>
    </row>
    <row r="277" spans="1:8" ht="15">
      <c r="A277" s="1" t="s">
        <v>666</v>
      </c>
      <c r="B277" s="9" t="s">
        <v>667</v>
      </c>
      <c r="C277" s="8"/>
      <c r="D277" s="8"/>
      <c r="E277" s="8"/>
      <c r="F277" s="8"/>
      <c r="G277" s="8"/>
      <c r="H277" s="8"/>
    </row>
    <row r="278" spans="1:8" ht="15">
      <c r="A278" s="1" t="s">
        <v>668</v>
      </c>
      <c r="B278" s="9" t="s">
        <v>669</v>
      </c>
      <c r="C278" s="8"/>
      <c r="D278" s="8"/>
      <c r="E278" s="8"/>
      <c r="F278" s="8"/>
      <c r="G278" s="8"/>
      <c r="H278" s="8"/>
    </row>
    <row r="279" spans="1:8" ht="15">
      <c r="A279" s="1" t="s">
        <v>670</v>
      </c>
      <c r="B279" s="9" t="s">
        <v>671</v>
      </c>
      <c r="C279" s="8"/>
      <c r="D279" s="8"/>
      <c r="E279" s="8"/>
      <c r="F279" s="8"/>
      <c r="G279" s="8"/>
      <c r="H279" s="8"/>
    </row>
    <row r="280" spans="1:8" ht="15">
      <c r="A280" s="1" t="s">
        <v>672</v>
      </c>
      <c r="B280" s="9" t="s">
        <v>673</v>
      </c>
      <c r="C280" s="3"/>
      <c r="D280" s="8"/>
      <c r="E280" s="8"/>
      <c r="F280" s="8"/>
      <c r="G280" s="8"/>
      <c r="H280" s="8"/>
    </row>
    <row r="281" spans="1:8" ht="15">
      <c r="A281" s="1" t="s">
        <v>674</v>
      </c>
      <c r="B281" s="9" t="s">
        <v>675</v>
      </c>
      <c r="C281" s="8"/>
      <c r="D281" s="8"/>
      <c r="E281" s="8"/>
      <c r="F281" s="8"/>
      <c r="G281" s="8"/>
      <c r="H281" s="8"/>
    </row>
    <row r="282" spans="1:8" ht="15">
      <c r="A282" s="1" t="s">
        <v>676</v>
      </c>
      <c r="B282" s="9" t="s">
        <v>677</v>
      </c>
      <c r="C282" s="3"/>
      <c r="D282" s="8"/>
      <c r="E282" s="8"/>
      <c r="F282" s="8"/>
      <c r="G282" s="8"/>
      <c r="H282" s="8"/>
    </row>
    <row r="283" spans="1:8" ht="15">
      <c r="A283" s="1" t="s">
        <v>678</v>
      </c>
      <c r="B283" s="9" t="s">
        <v>679</v>
      </c>
      <c r="C283" s="8"/>
      <c r="D283" s="8"/>
      <c r="E283" s="8"/>
      <c r="F283" s="8"/>
      <c r="G283" s="8"/>
      <c r="H283" s="8"/>
    </row>
    <row r="284" spans="1:8" ht="15">
      <c r="A284" s="1" t="s">
        <v>680</v>
      </c>
      <c r="B284" s="9" t="s">
        <v>681</v>
      </c>
      <c r="C284" s="8"/>
      <c r="D284" s="8"/>
      <c r="E284" s="8"/>
      <c r="F284" s="8"/>
      <c r="G284" s="8"/>
      <c r="H284" s="8"/>
    </row>
    <row r="285" spans="1:8" ht="15">
      <c r="A285" s="1" t="s">
        <v>682</v>
      </c>
      <c r="B285" s="9" t="s">
        <v>683</v>
      </c>
      <c r="C285" s="3"/>
      <c r="D285" s="8"/>
      <c r="E285" s="8"/>
      <c r="F285" s="8"/>
      <c r="G285" s="8"/>
      <c r="H285" s="8"/>
    </row>
    <row r="286" spans="1:8" ht="15">
      <c r="A286" s="1" t="s">
        <v>684</v>
      </c>
      <c r="B286" s="9" t="s">
        <v>685</v>
      </c>
      <c r="C286" s="8"/>
      <c r="D286" s="8"/>
      <c r="E286" s="8"/>
      <c r="F286" s="8"/>
      <c r="G286" s="8"/>
      <c r="H286" s="8"/>
    </row>
    <row r="287" spans="1:8" ht="15">
      <c r="A287" s="1" t="s">
        <v>686</v>
      </c>
      <c r="B287" s="9" t="s">
        <v>687</v>
      </c>
      <c r="C287" s="8"/>
      <c r="D287" s="8"/>
      <c r="E287" s="8"/>
      <c r="F287" s="8"/>
      <c r="G287" s="8"/>
      <c r="H287" s="8"/>
    </row>
    <row r="288" spans="1:8" ht="15">
      <c r="A288" s="1" t="s">
        <v>688</v>
      </c>
      <c r="B288" s="9" t="s">
        <v>689</v>
      </c>
      <c r="C288" s="8"/>
      <c r="D288" s="8"/>
      <c r="E288" s="8"/>
      <c r="F288" s="8"/>
      <c r="G288" s="8"/>
      <c r="H288" s="8"/>
    </row>
    <row r="289" spans="1:8" ht="15">
      <c r="A289" s="1" t="s">
        <v>690</v>
      </c>
      <c r="B289" s="9" t="s">
        <v>691</v>
      </c>
      <c r="C289" s="3"/>
      <c r="D289" s="8"/>
      <c r="E289" s="8"/>
      <c r="F289" s="8"/>
      <c r="G289" s="8"/>
      <c r="H289" s="8"/>
    </row>
    <row r="290" spans="1:8" ht="15">
      <c r="A290" s="1" t="s">
        <v>692</v>
      </c>
      <c r="B290" s="9" t="s">
        <v>693</v>
      </c>
      <c r="C290" s="3"/>
      <c r="D290" s="8"/>
      <c r="E290" s="8"/>
      <c r="F290" s="8"/>
      <c r="G290" s="8"/>
      <c r="H290" s="8"/>
    </row>
    <row r="291" spans="1:8" ht="15">
      <c r="A291" s="1" t="s">
        <v>694</v>
      </c>
      <c r="B291" s="9" t="s">
        <v>695</v>
      </c>
      <c r="C291" s="3"/>
      <c r="D291" s="8"/>
      <c r="E291" s="8"/>
      <c r="F291" s="8"/>
      <c r="G291" s="8"/>
      <c r="H291" s="8"/>
    </row>
    <row r="292" spans="1:8" ht="15">
      <c r="A292" s="1" t="s">
        <v>696</v>
      </c>
      <c r="B292" s="9" t="s">
        <v>697</v>
      </c>
      <c r="C292" s="3"/>
      <c r="D292" s="8"/>
      <c r="E292" s="8"/>
      <c r="F292" s="8"/>
      <c r="G292" s="8"/>
      <c r="H292" s="8"/>
    </row>
    <row r="293" spans="1:8" ht="15">
      <c r="A293" s="1" t="s">
        <v>698</v>
      </c>
      <c r="B293" s="9" t="s">
        <v>699</v>
      </c>
      <c r="C293" s="8"/>
      <c r="D293" s="8"/>
      <c r="E293" s="8"/>
      <c r="F293" s="8"/>
      <c r="G293" s="8"/>
      <c r="H293" s="8"/>
    </row>
    <row r="294" spans="1:8" ht="15">
      <c r="A294" s="1" t="s">
        <v>700</v>
      </c>
      <c r="B294" s="9" t="s">
        <v>701</v>
      </c>
      <c r="C294" s="8"/>
      <c r="D294" s="8"/>
      <c r="E294" s="8"/>
      <c r="F294" s="8"/>
      <c r="G294" s="8"/>
      <c r="H294" s="8"/>
    </row>
    <row r="295" spans="1:8" ht="15">
      <c r="A295" s="1" t="s">
        <v>702</v>
      </c>
      <c r="B295" s="9" t="s">
        <v>703</v>
      </c>
      <c r="C295" s="8"/>
      <c r="D295" s="8"/>
      <c r="E295" s="8"/>
      <c r="F295" s="8"/>
      <c r="G295" s="8"/>
      <c r="H295" s="8"/>
    </row>
    <row r="296" spans="1:8" ht="15">
      <c r="A296" s="1" t="s">
        <v>704</v>
      </c>
      <c r="B296" s="9" t="s">
        <v>705</v>
      </c>
      <c r="C296" s="3"/>
      <c r="D296" s="8"/>
      <c r="E296" s="8"/>
      <c r="F296" s="8"/>
      <c r="G296" s="8"/>
      <c r="H296" s="8"/>
    </row>
    <row r="297" spans="1:8" ht="15">
      <c r="A297" s="1" t="s">
        <v>706</v>
      </c>
      <c r="B297" s="9" t="s">
        <v>707</v>
      </c>
      <c r="C297" s="8"/>
      <c r="D297" s="8"/>
      <c r="E297" s="8"/>
      <c r="F297" s="8"/>
      <c r="G297" s="8"/>
      <c r="H297" s="8"/>
    </row>
    <row r="298" spans="1:8" ht="15">
      <c r="A298" s="1" t="s">
        <v>708</v>
      </c>
      <c r="B298" s="9" t="s">
        <v>709</v>
      </c>
      <c r="C298" s="8"/>
      <c r="D298" s="8"/>
      <c r="E298" s="8"/>
      <c r="F298" s="8"/>
      <c r="G298" s="8"/>
      <c r="H298" s="8"/>
    </row>
    <row r="299" spans="1:8" ht="15">
      <c r="A299" s="1" t="s">
        <v>710</v>
      </c>
      <c r="B299" s="9" t="s">
        <v>711</v>
      </c>
      <c r="C299" s="8"/>
      <c r="D299" s="8"/>
      <c r="E299" s="8"/>
      <c r="F299" s="8"/>
      <c r="G299" s="8"/>
      <c r="H299" s="8"/>
    </row>
    <row r="300" spans="1:8" ht="15">
      <c r="A300" s="1" t="s">
        <v>712</v>
      </c>
      <c r="B300" s="9" t="s">
        <v>713</v>
      </c>
      <c r="C300" s="8"/>
      <c r="D300" s="8"/>
      <c r="E300" s="8"/>
      <c r="F300" s="8"/>
      <c r="G300" s="8"/>
      <c r="H300" s="8"/>
    </row>
    <row r="301" spans="1:8" ht="15">
      <c r="A301" s="1" t="s">
        <v>714</v>
      </c>
      <c r="B301" s="9" t="s">
        <v>715</v>
      </c>
      <c r="C301" s="8"/>
      <c r="D301" s="8"/>
      <c r="E301" s="8"/>
      <c r="F301" s="8"/>
      <c r="G301" s="8"/>
      <c r="H301" s="8"/>
    </row>
    <row r="302" spans="1:8" ht="15">
      <c r="A302" s="1" t="s">
        <v>716</v>
      </c>
      <c r="B302" s="9" t="s">
        <v>717</v>
      </c>
      <c r="C302" s="3"/>
      <c r="D302" s="8"/>
      <c r="E302" s="8"/>
      <c r="F302" s="8"/>
      <c r="G302" s="8"/>
      <c r="H302" s="8"/>
    </row>
    <row r="303" spans="1:8" ht="15">
      <c r="A303" s="1" t="s">
        <v>718</v>
      </c>
      <c r="B303" s="9" t="s">
        <v>719</v>
      </c>
      <c r="C303" s="8"/>
      <c r="D303" s="8"/>
      <c r="E303" s="8"/>
      <c r="F303" s="8"/>
      <c r="G303" s="8"/>
      <c r="H303" s="8"/>
    </row>
    <row r="304" spans="1:8" ht="15">
      <c r="A304" s="1" t="s">
        <v>720</v>
      </c>
      <c r="B304" s="9" t="s">
        <v>721</v>
      </c>
      <c r="C304" s="8"/>
      <c r="D304" s="8"/>
      <c r="E304" s="8"/>
      <c r="F304" s="8"/>
      <c r="G304" s="8"/>
      <c r="H304" s="8"/>
    </row>
    <row r="305" spans="1:8" ht="15">
      <c r="A305" s="1" t="s">
        <v>722</v>
      </c>
      <c r="B305" s="9" t="s">
        <v>723</v>
      </c>
      <c r="C305" s="8"/>
      <c r="D305" s="8"/>
      <c r="E305" s="8"/>
      <c r="F305" s="8"/>
      <c r="G305" s="8"/>
      <c r="H305" s="8"/>
    </row>
    <row r="306" spans="1:8" ht="15">
      <c r="A306" s="1" t="s">
        <v>724</v>
      </c>
      <c r="B306" s="9" t="s">
        <v>725</v>
      </c>
      <c r="C306" s="8"/>
      <c r="D306" s="8"/>
      <c r="E306" s="8"/>
      <c r="F306" s="8"/>
      <c r="G306" s="8"/>
      <c r="H306" s="8"/>
    </row>
    <row r="307" spans="1:8" ht="15">
      <c r="A307" s="1" t="s">
        <v>726</v>
      </c>
      <c r="B307" s="9" t="s">
        <v>727</v>
      </c>
      <c r="C307" s="8"/>
      <c r="D307" s="8"/>
      <c r="E307" s="8"/>
      <c r="F307" s="8"/>
      <c r="G307" s="8"/>
      <c r="H307" s="8"/>
    </row>
    <row r="308" spans="1:8" ht="15">
      <c r="A308" s="1" t="s">
        <v>728</v>
      </c>
      <c r="B308" s="9" t="s">
        <v>729</v>
      </c>
      <c r="C308" s="8"/>
      <c r="D308" s="8"/>
      <c r="E308" s="8"/>
      <c r="F308" s="8"/>
      <c r="G308" s="8"/>
      <c r="H308" s="8"/>
    </row>
    <row r="309" spans="1:8" ht="15">
      <c r="A309" s="1" t="s">
        <v>730</v>
      </c>
      <c r="B309" s="9" t="s">
        <v>731</v>
      </c>
      <c r="C309" s="8"/>
      <c r="D309" s="8"/>
      <c r="E309" s="8"/>
      <c r="F309" s="8"/>
      <c r="G309" s="8"/>
      <c r="H309" s="8"/>
    </row>
    <row r="310" spans="1:8" ht="15">
      <c r="A310" s="1" t="s">
        <v>732</v>
      </c>
      <c r="B310" s="9" t="s">
        <v>733</v>
      </c>
      <c r="C310" s="8"/>
      <c r="D310" s="8"/>
      <c r="E310" s="8"/>
      <c r="F310" s="8"/>
      <c r="G310" s="8"/>
      <c r="H310" s="8"/>
    </row>
    <row r="311" spans="1:8" ht="15">
      <c r="A311" s="1" t="s">
        <v>734</v>
      </c>
      <c r="B311" s="9" t="s">
        <v>735</v>
      </c>
      <c r="C311" s="8"/>
      <c r="D311" s="8"/>
      <c r="E311" s="8"/>
      <c r="F311" s="8"/>
      <c r="G311" s="8"/>
      <c r="H311" s="8"/>
    </row>
    <row r="312" spans="1:8" ht="15">
      <c r="A312" s="1" t="s">
        <v>736</v>
      </c>
      <c r="B312" s="9" t="s">
        <v>737</v>
      </c>
      <c r="C312" s="8"/>
      <c r="D312" s="8"/>
      <c r="E312" s="8"/>
      <c r="F312" s="8"/>
      <c r="G312" s="8"/>
      <c r="H312" s="8"/>
    </row>
    <row r="313" spans="1:8" ht="15">
      <c r="A313" s="1" t="s">
        <v>738</v>
      </c>
      <c r="B313" s="9" t="s">
        <v>739</v>
      </c>
      <c r="C313" s="8"/>
      <c r="D313" s="8"/>
      <c r="E313" s="8"/>
      <c r="F313" s="8"/>
      <c r="G313" s="8"/>
      <c r="H313" s="8"/>
    </row>
    <row r="314" spans="1:8" ht="15">
      <c r="A314" s="1" t="s">
        <v>740</v>
      </c>
      <c r="B314" s="9" t="s">
        <v>741</v>
      </c>
      <c r="C314" s="3"/>
      <c r="D314" s="8"/>
      <c r="E314" s="8"/>
      <c r="F314" s="8"/>
      <c r="G314" s="8"/>
      <c r="H314" s="8"/>
    </row>
    <row r="315" spans="1:8" ht="15">
      <c r="A315" s="1" t="s">
        <v>742</v>
      </c>
      <c r="B315" s="9" t="s">
        <v>743</v>
      </c>
      <c r="C315" s="8"/>
      <c r="D315" s="8"/>
      <c r="E315" s="8"/>
      <c r="F315" s="8"/>
      <c r="G315" s="8"/>
      <c r="H315" s="8"/>
    </row>
    <row r="316" spans="1:8" ht="15">
      <c r="A316" s="1" t="s">
        <v>744</v>
      </c>
      <c r="B316" s="9" t="s">
        <v>745</v>
      </c>
      <c r="C316" s="8"/>
      <c r="D316" s="8"/>
      <c r="E316" s="8"/>
      <c r="F316" s="8"/>
      <c r="G316" s="8"/>
      <c r="H316" s="8"/>
    </row>
    <row r="317" spans="1:8" ht="15">
      <c r="A317" s="1" t="s">
        <v>746</v>
      </c>
      <c r="B317" s="9" t="s">
        <v>747</v>
      </c>
      <c r="C317" s="8"/>
      <c r="D317" s="8"/>
      <c r="E317" s="8"/>
      <c r="F317" s="8"/>
      <c r="G317" s="8"/>
      <c r="H317" s="8"/>
    </row>
    <row r="318" spans="1:8" ht="15">
      <c r="A318" s="1" t="s">
        <v>748</v>
      </c>
      <c r="B318" s="9" t="s">
        <v>749</v>
      </c>
      <c r="C318" s="8"/>
      <c r="D318" s="8"/>
      <c r="E318" s="8"/>
      <c r="F318" s="8"/>
      <c r="G318" s="8"/>
      <c r="H318" s="8"/>
    </row>
    <row r="319" spans="1:8" ht="15">
      <c r="A319" s="1" t="s">
        <v>750</v>
      </c>
      <c r="B319" s="9" t="s">
        <v>751</v>
      </c>
      <c r="C319" s="8"/>
      <c r="D319" s="8"/>
      <c r="E319" s="8"/>
      <c r="F319" s="8"/>
      <c r="G319" s="8"/>
      <c r="H319" s="8"/>
    </row>
    <row r="320" spans="1:8" ht="15">
      <c r="A320" s="1" t="s">
        <v>752</v>
      </c>
      <c r="B320" s="9" t="s">
        <v>753</v>
      </c>
      <c r="C320" s="8"/>
      <c r="D320" s="8"/>
      <c r="E320" s="8"/>
      <c r="F320" s="8"/>
      <c r="G320" s="8"/>
      <c r="H320" s="8"/>
    </row>
    <row r="321" spans="1:8" ht="15">
      <c r="A321" s="1" t="s">
        <v>754</v>
      </c>
      <c r="B321" s="9" t="s">
        <v>755</v>
      </c>
      <c r="C321" s="8"/>
      <c r="D321" s="8"/>
      <c r="E321" s="8"/>
      <c r="F321" s="8"/>
      <c r="G321" s="8"/>
      <c r="H321" s="8"/>
    </row>
    <row r="322" spans="1:8" ht="15">
      <c r="A322" s="1" t="s">
        <v>756</v>
      </c>
      <c r="B322" s="9" t="s">
        <v>757</v>
      </c>
      <c r="C322" s="8"/>
      <c r="D322" s="8"/>
      <c r="E322" s="8"/>
      <c r="F322" s="8"/>
      <c r="G322" s="8"/>
      <c r="H322" s="8"/>
    </row>
    <row r="323" spans="1:8" ht="15">
      <c r="A323" s="1" t="s">
        <v>758</v>
      </c>
      <c r="B323" s="9" t="s">
        <v>759</v>
      </c>
      <c r="C323" s="8"/>
      <c r="D323" s="8"/>
      <c r="E323" s="8"/>
      <c r="F323" s="8"/>
      <c r="G323" s="8"/>
      <c r="H323" s="8"/>
    </row>
    <row r="324" spans="1:8" ht="15">
      <c r="A324" s="1" t="s">
        <v>760</v>
      </c>
      <c r="B324" s="9" t="s">
        <v>761</v>
      </c>
      <c r="C324" s="3"/>
      <c r="D324" s="8"/>
      <c r="E324" s="8"/>
      <c r="F324" s="8"/>
      <c r="G324" s="8"/>
      <c r="H324" s="8"/>
    </row>
    <row r="325" spans="1:8" ht="15">
      <c r="A325" s="1" t="s">
        <v>762</v>
      </c>
      <c r="B325" s="9" t="s">
        <v>763</v>
      </c>
      <c r="C325" s="3"/>
      <c r="D325" s="3"/>
      <c r="E325" s="8"/>
      <c r="F325" s="8"/>
      <c r="G325" s="8"/>
      <c r="H325" s="8"/>
    </row>
    <row r="326" spans="1:8" ht="15">
      <c r="A326" s="1" t="s">
        <v>764</v>
      </c>
      <c r="B326" s="9" t="s">
        <v>765</v>
      </c>
      <c r="C326" s="8"/>
      <c r="D326" s="8"/>
      <c r="E326" s="8"/>
      <c r="F326" s="8"/>
      <c r="G326" s="8"/>
      <c r="H326" s="8"/>
    </row>
    <row r="327" spans="1:8" ht="15">
      <c r="A327" s="1" t="s">
        <v>766</v>
      </c>
      <c r="B327" s="9" t="s">
        <v>767</v>
      </c>
      <c r="C327" s="8"/>
      <c r="D327" s="8"/>
      <c r="E327" s="8"/>
      <c r="F327" s="8"/>
      <c r="G327" s="8"/>
      <c r="H327" s="8"/>
    </row>
    <row r="328" spans="1:8" ht="15">
      <c r="A328" s="1" t="s">
        <v>768</v>
      </c>
      <c r="B328" s="9" t="s">
        <v>769</v>
      </c>
      <c r="C328" s="3"/>
      <c r="D328" s="8"/>
      <c r="E328" s="8"/>
      <c r="F328" s="8"/>
      <c r="G328" s="8"/>
      <c r="H328" s="8"/>
    </row>
    <row r="329" spans="1:8" ht="15">
      <c r="A329" s="1" t="s">
        <v>770</v>
      </c>
      <c r="B329" s="9" t="s">
        <v>771</v>
      </c>
      <c r="C329" s="8"/>
      <c r="D329" s="8"/>
      <c r="E329" s="8"/>
      <c r="F329" s="8"/>
      <c r="G329" s="8"/>
      <c r="H329" s="8"/>
    </row>
    <row r="330" spans="1:8" ht="15">
      <c r="A330" s="1" t="s">
        <v>772</v>
      </c>
      <c r="B330" s="9" t="s">
        <v>773</v>
      </c>
      <c r="C330" s="8"/>
      <c r="D330" s="8"/>
      <c r="E330" s="8"/>
      <c r="F330" s="8"/>
      <c r="G330" s="8"/>
      <c r="H330" s="8"/>
    </row>
    <row r="331" spans="1:8" ht="15">
      <c r="A331" s="1" t="s">
        <v>774</v>
      </c>
      <c r="B331" s="9" t="s">
        <v>775</v>
      </c>
      <c r="C331" s="8"/>
      <c r="D331" s="8"/>
      <c r="E331" s="8"/>
      <c r="F331" s="8"/>
      <c r="G331" s="8"/>
      <c r="H331" s="8"/>
    </row>
    <row r="332" spans="1:8" ht="15">
      <c r="A332" s="1" t="s">
        <v>776</v>
      </c>
      <c r="B332" s="9" t="s">
        <v>777</v>
      </c>
      <c r="C332" s="3"/>
      <c r="D332" s="8"/>
      <c r="E332" s="8"/>
      <c r="F332" s="8"/>
      <c r="G332" s="8"/>
      <c r="H332" s="8"/>
    </row>
    <row r="333" spans="1:8" ht="15">
      <c r="A333" s="1" t="s">
        <v>778</v>
      </c>
      <c r="B333" s="9" t="s">
        <v>779</v>
      </c>
      <c r="C333" s="8"/>
      <c r="D333" s="8"/>
      <c r="E333" s="8"/>
      <c r="F333" s="8"/>
      <c r="G333" s="8"/>
      <c r="H333" s="8"/>
    </row>
    <row r="334" spans="1:8" ht="15">
      <c r="A334" s="1" t="s">
        <v>780</v>
      </c>
      <c r="B334" s="9" t="s">
        <v>781</v>
      </c>
      <c r="C334" s="3"/>
      <c r="D334" s="8"/>
      <c r="E334" s="8"/>
      <c r="F334" s="8"/>
      <c r="G334" s="8"/>
      <c r="H334" s="8"/>
    </row>
    <row r="335" spans="1:8" ht="15">
      <c r="A335" s="1" t="s">
        <v>782</v>
      </c>
      <c r="B335" s="9" t="s">
        <v>783</v>
      </c>
      <c r="C335" s="3"/>
      <c r="D335" s="3"/>
      <c r="E335" s="8"/>
      <c r="F335" s="8"/>
      <c r="G335" s="8"/>
      <c r="H335" s="8"/>
    </row>
    <row r="336" spans="1:8" ht="15">
      <c r="A336" s="1" t="s">
        <v>784</v>
      </c>
      <c r="B336" s="9" t="s">
        <v>785</v>
      </c>
      <c r="C336" s="3"/>
      <c r="D336" s="3"/>
      <c r="E336" s="8"/>
      <c r="F336" s="8"/>
      <c r="G336" s="8"/>
      <c r="H336" s="8"/>
    </row>
    <row r="337" spans="1:8" ht="15">
      <c r="A337" s="1" t="s">
        <v>786</v>
      </c>
      <c r="B337" s="9" t="s">
        <v>787</v>
      </c>
      <c r="C337" s="3"/>
      <c r="D337" s="8"/>
      <c r="E337" s="8"/>
      <c r="F337" s="8"/>
      <c r="G337" s="8"/>
      <c r="H337" s="8"/>
    </row>
    <row r="338" spans="1:8" ht="15">
      <c r="A338" s="1" t="s">
        <v>788</v>
      </c>
      <c r="B338" s="9" t="s">
        <v>789</v>
      </c>
      <c r="C338" s="3"/>
      <c r="D338" s="8"/>
      <c r="E338" s="8"/>
      <c r="F338" s="8"/>
      <c r="G338" s="8"/>
      <c r="H338" s="8"/>
    </row>
    <row r="339" spans="1:8" ht="15">
      <c r="A339" s="1" t="s">
        <v>790</v>
      </c>
      <c r="B339" s="9" t="s">
        <v>791</v>
      </c>
      <c r="C339" s="8"/>
      <c r="D339" s="8"/>
      <c r="E339" s="8"/>
      <c r="F339" s="8"/>
      <c r="G339" s="8"/>
      <c r="H339" s="8"/>
    </row>
    <row r="340" spans="1:8" ht="15">
      <c r="A340" s="1" t="s">
        <v>792</v>
      </c>
      <c r="B340" s="9" t="s">
        <v>793</v>
      </c>
      <c r="C340" s="8"/>
      <c r="D340" s="8"/>
      <c r="E340" s="8"/>
      <c r="F340" s="8"/>
      <c r="G340" s="8"/>
      <c r="H340" s="8"/>
    </row>
    <row r="341" spans="1:8" ht="15">
      <c r="A341" s="1" t="s">
        <v>794</v>
      </c>
      <c r="B341" s="9" t="s">
        <v>795</v>
      </c>
      <c r="C341" s="8"/>
      <c r="D341" s="8"/>
      <c r="E341" s="8"/>
      <c r="F341" s="8"/>
      <c r="G341" s="8"/>
      <c r="H341" s="8"/>
    </row>
    <row r="342" spans="1:8" ht="15">
      <c r="A342" s="1" t="s">
        <v>796</v>
      </c>
      <c r="B342" s="9" t="s">
        <v>797</v>
      </c>
      <c r="C342" s="8"/>
      <c r="D342" s="8"/>
      <c r="E342" s="8"/>
      <c r="F342" s="8"/>
      <c r="G342" s="8"/>
      <c r="H342" s="8"/>
    </row>
    <row r="343" spans="1:8" ht="15">
      <c r="A343" s="1" t="s">
        <v>798</v>
      </c>
      <c r="B343" s="9" t="s">
        <v>799</v>
      </c>
      <c r="C343" s="8"/>
      <c r="D343" s="8"/>
      <c r="E343" s="8"/>
      <c r="F343" s="8"/>
      <c r="G343" s="8"/>
      <c r="H343" s="8"/>
    </row>
    <row r="344" spans="1:8" ht="15">
      <c r="A344" s="1" t="s">
        <v>800</v>
      </c>
      <c r="B344" s="9" t="s">
        <v>801</v>
      </c>
      <c r="C344" s="8"/>
      <c r="D344" s="8"/>
      <c r="E344" s="8"/>
      <c r="F344" s="8"/>
      <c r="G344" s="8"/>
      <c r="H344" s="8"/>
    </row>
    <row r="345" spans="1:8" ht="15">
      <c r="A345" s="1" t="s">
        <v>802</v>
      </c>
      <c r="B345" s="9" t="s">
        <v>803</v>
      </c>
      <c r="C345" s="8"/>
      <c r="D345" s="8"/>
      <c r="E345" s="8"/>
      <c r="F345" s="8"/>
      <c r="G345" s="8"/>
      <c r="H345" s="8"/>
    </row>
    <row r="346" spans="1:8" ht="15">
      <c r="A346" s="1" t="s">
        <v>804</v>
      </c>
      <c r="B346" s="9" t="s">
        <v>805</v>
      </c>
      <c r="C346" s="3"/>
      <c r="D346" s="8"/>
      <c r="E346" s="8"/>
      <c r="F346" s="8"/>
      <c r="G346" s="8"/>
      <c r="H346" s="8"/>
    </row>
    <row r="347" spans="1:8" ht="15">
      <c r="A347" s="1" t="s">
        <v>806</v>
      </c>
      <c r="B347" s="9" t="s">
        <v>807</v>
      </c>
      <c r="C347" s="3"/>
      <c r="D347" s="8"/>
      <c r="E347" s="8"/>
      <c r="F347" s="8"/>
      <c r="G347" s="8"/>
      <c r="H347" s="8"/>
    </row>
    <row r="348" spans="1:8" ht="15">
      <c r="A348" s="1" t="s">
        <v>808</v>
      </c>
      <c r="B348" s="9" t="s">
        <v>809</v>
      </c>
      <c r="C348" s="3"/>
      <c r="D348" s="8"/>
      <c r="E348" s="8"/>
      <c r="F348" s="8"/>
      <c r="G348" s="8"/>
      <c r="H348" s="8"/>
    </row>
    <row r="349" spans="1:8" ht="15">
      <c r="A349" s="1" t="s">
        <v>810</v>
      </c>
      <c r="B349" s="9" t="s">
        <v>811</v>
      </c>
      <c r="C349" s="8"/>
      <c r="D349" s="8"/>
      <c r="E349" s="8"/>
      <c r="F349" s="8"/>
      <c r="G349" s="8"/>
      <c r="H349" s="8"/>
    </row>
    <row r="350" spans="1:8" ht="15">
      <c r="A350" s="1" t="s">
        <v>812</v>
      </c>
      <c r="B350" s="9" t="s">
        <v>813</v>
      </c>
      <c r="C350" s="8"/>
      <c r="D350" s="8"/>
      <c r="E350" s="8"/>
      <c r="F350" s="8"/>
      <c r="G350" s="8"/>
      <c r="H350" s="8"/>
    </row>
    <row r="351" spans="1:8" ht="15">
      <c r="A351" s="1" t="s">
        <v>814</v>
      </c>
      <c r="B351" s="9" t="s">
        <v>815</v>
      </c>
      <c r="C351" s="8"/>
      <c r="D351" s="8"/>
      <c r="E351" s="8"/>
      <c r="F351" s="8"/>
      <c r="G351" s="8"/>
      <c r="H351" s="8"/>
    </row>
    <row r="352" spans="1:8" ht="15">
      <c r="A352" s="1" t="s">
        <v>816</v>
      </c>
      <c r="B352" s="9" t="s">
        <v>817</v>
      </c>
      <c r="C352" s="8"/>
      <c r="D352" s="8"/>
      <c r="E352" s="8"/>
      <c r="F352" s="8"/>
      <c r="G352" s="8"/>
      <c r="H352" s="8"/>
    </row>
    <row r="353" spans="1:8" ht="15">
      <c r="A353" s="1" t="s">
        <v>818</v>
      </c>
      <c r="B353" s="9" t="s">
        <v>819</v>
      </c>
      <c r="C353" s="8"/>
      <c r="D353" s="8"/>
      <c r="E353" s="8"/>
      <c r="F353" s="8"/>
      <c r="G353" s="8"/>
      <c r="H353" s="8"/>
    </row>
    <row r="354" spans="1:8" ht="15">
      <c r="A354" s="1" t="s">
        <v>820</v>
      </c>
      <c r="B354" s="9" t="s">
        <v>821</v>
      </c>
      <c r="C354" s="8"/>
      <c r="D354" s="8"/>
      <c r="E354" s="8"/>
      <c r="F354" s="8"/>
      <c r="G354" s="8"/>
      <c r="H354" s="8"/>
    </row>
    <row r="355" spans="1:8" ht="15">
      <c r="A355" s="1" t="s">
        <v>822</v>
      </c>
      <c r="B355" s="9" t="s">
        <v>823</v>
      </c>
      <c r="C355" s="3"/>
      <c r="D355" s="8"/>
      <c r="E355" s="8"/>
      <c r="F355" s="8"/>
      <c r="G355" s="8"/>
      <c r="H355" s="8"/>
    </row>
    <row r="356" spans="1:8" ht="15">
      <c r="A356" s="1" t="s">
        <v>824</v>
      </c>
      <c r="B356" s="9" t="s">
        <v>825</v>
      </c>
      <c r="C356" s="8"/>
      <c r="D356" s="8"/>
      <c r="E356" s="8"/>
      <c r="F356" s="8"/>
      <c r="G356" s="8"/>
      <c r="H356" s="8"/>
    </row>
    <row r="357" spans="1:8" ht="15">
      <c r="A357" s="1" t="s">
        <v>826</v>
      </c>
      <c r="B357" s="9" t="s">
        <v>827</v>
      </c>
      <c r="C357" s="8"/>
      <c r="D357" s="8"/>
      <c r="E357" s="8"/>
      <c r="F357" s="8"/>
      <c r="G357" s="8"/>
      <c r="H357" s="8"/>
    </row>
    <row r="358" spans="1:8" ht="15">
      <c r="A358" s="1" t="s">
        <v>828</v>
      </c>
      <c r="B358" s="9" t="s">
        <v>829</v>
      </c>
      <c r="C358" s="8"/>
      <c r="D358" s="8"/>
      <c r="E358" s="8"/>
      <c r="F358" s="8"/>
      <c r="G358" s="8"/>
      <c r="H358" s="8"/>
    </row>
    <row r="359" spans="1:8" ht="15">
      <c r="A359" s="1" t="s">
        <v>830</v>
      </c>
      <c r="B359" s="9" t="s">
        <v>831</v>
      </c>
      <c r="C359" s="3"/>
      <c r="D359" s="8"/>
      <c r="E359" s="8"/>
      <c r="F359" s="8"/>
      <c r="G359" s="8"/>
      <c r="H359" s="8"/>
    </row>
    <row r="360" spans="1:8" ht="15">
      <c r="A360" s="1" t="s">
        <v>832</v>
      </c>
      <c r="B360" s="9" t="s">
        <v>833</v>
      </c>
      <c r="C360" s="8"/>
      <c r="D360" s="8"/>
      <c r="E360" s="8"/>
      <c r="F360" s="8"/>
      <c r="G360" s="8"/>
      <c r="H360" s="8"/>
    </row>
    <row r="361" spans="1:8" ht="15">
      <c r="A361" s="1" t="s">
        <v>834</v>
      </c>
      <c r="B361" s="9" t="s">
        <v>835</v>
      </c>
      <c r="C361" s="8"/>
      <c r="D361" s="8"/>
      <c r="E361" s="8"/>
      <c r="F361" s="8"/>
      <c r="G361" s="8"/>
      <c r="H361" s="8"/>
    </row>
    <row r="362" spans="1:8" ht="15">
      <c r="A362" s="1" t="s">
        <v>836</v>
      </c>
      <c r="B362" s="9" t="s">
        <v>837</v>
      </c>
      <c r="C362" s="8"/>
      <c r="D362" s="8"/>
      <c r="E362" s="8"/>
      <c r="F362" s="8"/>
      <c r="G362" s="8"/>
      <c r="H362" s="8"/>
    </row>
    <row r="363" spans="1:8" ht="15">
      <c r="A363" s="1" t="s">
        <v>838</v>
      </c>
      <c r="B363" s="9" t="s">
        <v>839</v>
      </c>
      <c r="C363" s="8"/>
      <c r="D363" s="8"/>
      <c r="E363" s="8"/>
      <c r="F363" s="8"/>
      <c r="G363" s="8"/>
      <c r="H363" s="8"/>
    </row>
    <row r="364" spans="1:8" ht="15">
      <c r="A364" s="1" t="s">
        <v>840</v>
      </c>
      <c r="B364" s="9" t="s">
        <v>841</v>
      </c>
      <c r="C364" s="8"/>
      <c r="D364" s="8"/>
      <c r="E364" s="8"/>
      <c r="F364" s="8"/>
      <c r="G364" s="8"/>
      <c r="H364" s="8"/>
    </row>
    <row r="365" spans="1:8" ht="15">
      <c r="A365" s="1" t="s">
        <v>842</v>
      </c>
      <c r="B365" s="9" t="s">
        <v>843</v>
      </c>
      <c r="C365" s="8"/>
      <c r="D365" s="8"/>
      <c r="E365" s="8"/>
      <c r="F365" s="8"/>
      <c r="G365" s="8"/>
      <c r="H365" s="8"/>
    </row>
    <row r="366" spans="1:8" ht="15">
      <c r="A366" s="1" t="s">
        <v>844</v>
      </c>
      <c r="B366" s="9" t="s">
        <v>845</v>
      </c>
      <c r="C366" s="8"/>
      <c r="D366" s="8"/>
      <c r="E366" s="8"/>
      <c r="F366" s="8"/>
      <c r="G366" s="8"/>
      <c r="H366" s="8"/>
    </row>
    <row r="367" spans="1:8" ht="15">
      <c r="A367" s="1" t="s">
        <v>846</v>
      </c>
      <c r="B367" s="9" t="s">
        <v>847</v>
      </c>
      <c r="C367" s="8"/>
      <c r="D367" s="8"/>
      <c r="E367" s="8"/>
      <c r="F367" s="8"/>
      <c r="G367" s="8"/>
      <c r="H367" s="8"/>
    </row>
    <row r="368" spans="1:8" ht="15">
      <c r="A368" s="1" t="s">
        <v>848</v>
      </c>
      <c r="B368" s="9" t="s">
        <v>849</v>
      </c>
      <c r="C368" s="8"/>
      <c r="D368" s="8"/>
      <c r="E368" s="8"/>
      <c r="F368" s="8"/>
      <c r="G368" s="8"/>
      <c r="H368" s="8"/>
    </row>
    <row r="369" spans="1:8" ht="15">
      <c r="A369" s="1" t="s">
        <v>850</v>
      </c>
      <c r="B369" s="9" t="s">
        <v>851</v>
      </c>
      <c r="C369" s="8"/>
      <c r="D369" s="8"/>
      <c r="E369" s="8"/>
      <c r="F369" s="8"/>
      <c r="G369" s="8"/>
      <c r="H369" s="8"/>
    </row>
    <row r="370" spans="1:8" ht="15">
      <c r="A370" s="1" t="s">
        <v>852</v>
      </c>
      <c r="B370" s="9" t="s">
        <v>853</v>
      </c>
      <c r="C370" s="3"/>
      <c r="D370" s="8"/>
      <c r="E370" s="8"/>
      <c r="F370" s="8"/>
      <c r="G370" s="8"/>
      <c r="H370" s="8"/>
    </row>
    <row r="371" spans="1:8" ht="15">
      <c r="A371" s="1" t="s">
        <v>854</v>
      </c>
      <c r="B371" s="9" t="s">
        <v>855</v>
      </c>
      <c r="C371" s="8"/>
      <c r="D371" s="8"/>
      <c r="E371" s="8"/>
      <c r="F371" s="8"/>
      <c r="G371" s="8"/>
      <c r="H371" s="8"/>
    </row>
    <row r="372" spans="1:8" ht="15">
      <c r="A372" s="1" t="s">
        <v>856</v>
      </c>
      <c r="B372" s="9" t="s">
        <v>857</v>
      </c>
      <c r="C372" s="3"/>
      <c r="D372" s="8"/>
      <c r="E372" s="8"/>
      <c r="F372" s="8"/>
      <c r="G372" s="8"/>
      <c r="H372" s="8"/>
    </row>
    <row r="373" spans="1:8" ht="15">
      <c r="A373" s="1" t="s">
        <v>858</v>
      </c>
      <c r="B373" s="9" t="s">
        <v>859</v>
      </c>
      <c r="C373" s="8"/>
      <c r="D373" s="8"/>
      <c r="E373" s="8"/>
      <c r="F373" s="8"/>
      <c r="G373" s="8"/>
      <c r="H373" s="8"/>
    </row>
    <row r="374" spans="1:8" ht="15">
      <c r="A374" s="1" t="s">
        <v>860</v>
      </c>
      <c r="B374" s="9" t="s">
        <v>861</v>
      </c>
      <c r="C374" s="8"/>
      <c r="D374" s="8"/>
      <c r="E374" s="8"/>
      <c r="F374" s="8"/>
      <c r="G374" s="8"/>
      <c r="H374" s="8"/>
    </row>
    <row r="375" spans="1:8" ht="15">
      <c r="A375" s="1" t="s">
        <v>862</v>
      </c>
      <c r="B375" s="9" t="s">
        <v>863</v>
      </c>
      <c r="C375" s="3"/>
      <c r="D375" s="8"/>
      <c r="E375" s="8"/>
      <c r="F375" s="8"/>
      <c r="G375" s="8"/>
      <c r="H375" s="8"/>
    </row>
    <row r="376" spans="1:8" ht="15">
      <c r="A376" s="1" t="s">
        <v>864</v>
      </c>
      <c r="B376" s="9" t="s">
        <v>865</v>
      </c>
      <c r="C376" s="8"/>
      <c r="D376" s="8"/>
      <c r="E376" s="8"/>
      <c r="F376" s="8"/>
      <c r="G376" s="8"/>
      <c r="H376" s="8"/>
    </row>
    <row r="377" spans="1:8" ht="15">
      <c r="A377" s="1" t="s">
        <v>866</v>
      </c>
      <c r="B377" s="9" t="s">
        <v>867</v>
      </c>
      <c r="C377" s="8"/>
      <c r="D377" s="8"/>
      <c r="E377" s="8"/>
      <c r="F377" s="8"/>
      <c r="G377" s="8"/>
      <c r="H377" s="8"/>
    </row>
    <row r="378" spans="1:8" ht="15">
      <c r="A378" s="1" t="s">
        <v>868</v>
      </c>
      <c r="B378" s="9" t="s">
        <v>869</v>
      </c>
      <c r="C378" s="8"/>
      <c r="D378" s="8"/>
      <c r="E378" s="8"/>
      <c r="F378" s="8"/>
      <c r="G378" s="8"/>
      <c r="H378" s="8"/>
    </row>
    <row r="379" spans="1:8" ht="15">
      <c r="A379" s="1" t="s">
        <v>870</v>
      </c>
      <c r="B379" s="9" t="s">
        <v>871</v>
      </c>
      <c r="C379" s="3"/>
      <c r="D379" s="8"/>
      <c r="E379" s="8"/>
      <c r="F379" s="8"/>
      <c r="G379" s="8"/>
      <c r="H379" s="8"/>
    </row>
    <row r="380" spans="1:8" ht="15">
      <c r="A380" s="1" t="s">
        <v>872</v>
      </c>
      <c r="B380" s="9" t="s">
        <v>873</v>
      </c>
      <c r="C380" s="8"/>
      <c r="D380" s="8"/>
      <c r="E380" s="8"/>
      <c r="F380" s="8"/>
      <c r="G380" s="8"/>
      <c r="H380" s="8"/>
    </row>
    <row r="381" spans="1:8" ht="15">
      <c r="A381" s="1" t="s">
        <v>874</v>
      </c>
      <c r="B381" s="9" t="s">
        <v>875</v>
      </c>
      <c r="C381" s="8"/>
      <c r="D381" s="8"/>
      <c r="E381" s="8"/>
      <c r="F381" s="8"/>
      <c r="G381" s="8"/>
      <c r="H381" s="8"/>
    </row>
    <row r="382" spans="1:8" ht="15">
      <c r="A382" s="1" t="s">
        <v>876</v>
      </c>
      <c r="B382" s="9" t="s">
        <v>877</v>
      </c>
      <c r="C382" s="8"/>
      <c r="D382" s="8"/>
      <c r="E382" s="8"/>
      <c r="F382" s="8"/>
      <c r="G382" s="8"/>
      <c r="H382" s="8"/>
    </row>
    <row r="383" spans="1:8" ht="15">
      <c r="A383" s="1" t="s">
        <v>878</v>
      </c>
      <c r="B383" s="9" t="s">
        <v>879</v>
      </c>
      <c r="C383" s="8"/>
      <c r="D383" s="8"/>
      <c r="E383" s="8"/>
      <c r="F383" s="8"/>
      <c r="G383" s="8"/>
      <c r="H383" s="8"/>
    </row>
    <row r="384" spans="1:8" ht="15">
      <c r="A384" s="1" t="s">
        <v>880</v>
      </c>
      <c r="B384" s="9" t="s">
        <v>881</v>
      </c>
      <c r="C384" s="8"/>
      <c r="D384" s="8"/>
      <c r="E384" s="8"/>
      <c r="F384" s="8"/>
      <c r="G384" s="8"/>
      <c r="H384" s="8"/>
    </row>
    <row r="385" spans="1:8" ht="15">
      <c r="A385" s="1" t="s">
        <v>882</v>
      </c>
      <c r="B385" s="9" t="s">
        <v>883</v>
      </c>
      <c r="C385" s="8"/>
      <c r="D385" s="8"/>
      <c r="E385" s="8"/>
      <c r="F385" s="8"/>
      <c r="G385" s="8"/>
      <c r="H385" s="8"/>
    </row>
    <row r="386" spans="1:8" ht="15">
      <c r="A386" s="1" t="s">
        <v>884</v>
      </c>
      <c r="B386" s="9" t="s">
        <v>885</v>
      </c>
      <c r="C386" s="8"/>
      <c r="D386" s="8"/>
      <c r="E386" s="8"/>
      <c r="F386" s="8"/>
      <c r="G386" s="8"/>
      <c r="H386" s="8"/>
    </row>
    <row r="387" spans="1:8" ht="15">
      <c r="A387" s="1" t="s">
        <v>886</v>
      </c>
      <c r="B387" s="9" t="s">
        <v>887</v>
      </c>
      <c r="C387" s="8"/>
      <c r="D387" s="8"/>
      <c r="E387" s="8"/>
      <c r="F387" s="8"/>
      <c r="G387" s="8"/>
      <c r="H387" s="8"/>
    </row>
    <row r="388" spans="1:8" ht="15">
      <c r="A388" s="1" t="s">
        <v>888</v>
      </c>
      <c r="B388" s="9" t="s">
        <v>889</v>
      </c>
      <c r="C388" s="8"/>
      <c r="D388" s="8"/>
      <c r="E388" s="8"/>
      <c r="F388" s="8"/>
      <c r="G388" s="8"/>
      <c r="H388" s="8"/>
    </row>
    <row r="389" spans="1:8" ht="15">
      <c r="A389" s="1" t="s">
        <v>890</v>
      </c>
      <c r="B389" s="9" t="s">
        <v>891</v>
      </c>
      <c r="C389" s="8"/>
      <c r="D389" s="8"/>
      <c r="E389" s="8"/>
      <c r="F389" s="8"/>
      <c r="G389" s="8"/>
      <c r="H389" s="8"/>
    </row>
    <row r="390" spans="1:8" ht="15">
      <c r="A390" s="1" t="s">
        <v>892</v>
      </c>
      <c r="B390" s="9" t="s">
        <v>893</v>
      </c>
      <c r="C390" s="8"/>
      <c r="D390" s="8"/>
      <c r="E390" s="8"/>
      <c r="F390" s="8"/>
      <c r="G390" s="8"/>
      <c r="H390" s="8"/>
    </row>
    <row r="391" spans="1:8" ht="15">
      <c r="A391" s="1" t="s">
        <v>894</v>
      </c>
      <c r="B391" s="9" t="s">
        <v>895</v>
      </c>
      <c r="C391" s="3"/>
      <c r="D391" s="8"/>
      <c r="E391" s="8"/>
      <c r="F391" s="8"/>
      <c r="G391" s="8"/>
      <c r="H391" s="8"/>
    </row>
    <row r="392" spans="1:8" ht="15">
      <c r="A392" s="1" t="s">
        <v>896</v>
      </c>
      <c r="B392" s="9" t="s">
        <v>897</v>
      </c>
      <c r="C392" s="3"/>
      <c r="D392" s="8"/>
      <c r="E392" s="8"/>
      <c r="F392" s="8"/>
      <c r="G392" s="8"/>
      <c r="H392" s="8"/>
    </row>
    <row r="393" spans="1:8" ht="15">
      <c r="A393" s="1" t="s">
        <v>898</v>
      </c>
      <c r="B393" s="9" t="s">
        <v>899</v>
      </c>
      <c r="C393" s="8"/>
      <c r="D393" s="8"/>
      <c r="E393" s="8"/>
      <c r="F393" s="8"/>
      <c r="G393" s="8"/>
      <c r="H393" s="8"/>
    </row>
    <row r="394" spans="1:8" ht="15">
      <c r="A394" s="1" t="s">
        <v>900</v>
      </c>
      <c r="B394" s="9" t="s">
        <v>901</v>
      </c>
      <c r="C394" s="8"/>
      <c r="D394" s="8"/>
      <c r="E394" s="8"/>
      <c r="F394" s="8"/>
      <c r="G394" s="8"/>
      <c r="H394" s="8"/>
    </row>
    <row r="395" spans="1:8" ht="15">
      <c r="A395" s="1" t="s">
        <v>902</v>
      </c>
      <c r="B395" s="9" t="s">
        <v>903</v>
      </c>
      <c r="C395" s="8"/>
      <c r="D395" s="8"/>
      <c r="E395" s="8"/>
      <c r="F395" s="8"/>
      <c r="G395" s="8"/>
      <c r="H395" s="8"/>
    </row>
    <row r="396" spans="1:8" ht="15">
      <c r="A396" s="1" t="s">
        <v>904</v>
      </c>
      <c r="B396" s="9" t="s">
        <v>905</v>
      </c>
      <c r="C396" s="8"/>
      <c r="D396" s="8"/>
      <c r="E396" s="8"/>
      <c r="F396" s="8"/>
      <c r="G396" s="8"/>
      <c r="H396" s="8"/>
    </row>
    <row r="397" spans="1:8" ht="15">
      <c r="A397" s="1" t="s">
        <v>906</v>
      </c>
      <c r="B397" s="9" t="s">
        <v>907</v>
      </c>
      <c r="C397" s="8"/>
      <c r="D397" s="8"/>
      <c r="E397" s="8"/>
      <c r="F397" s="8"/>
      <c r="G397" s="8"/>
      <c r="H397" s="8"/>
    </row>
    <row r="398" spans="1:8" ht="15">
      <c r="A398" s="1" t="s">
        <v>908</v>
      </c>
      <c r="B398" s="9" t="s">
        <v>909</v>
      </c>
      <c r="C398" s="8"/>
      <c r="D398" s="8"/>
      <c r="E398" s="8"/>
      <c r="F398" s="8"/>
      <c r="G398" s="8"/>
      <c r="H398" s="8"/>
    </row>
    <row r="399" spans="1:8" ht="15">
      <c r="A399" s="1" t="s">
        <v>910</v>
      </c>
      <c r="B399" s="9" t="s">
        <v>911</v>
      </c>
      <c r="C399" s="3"/>
      <c r="D399" s="8"/>
      <c r="E399" s="8"/>
      <c r="F399" s="8"/>
      <c r="G399" s="8"/>
      <c r="H399" s="8"/>
    </row>
    <row r="400" spans="1:8" ht="15">
      <c r="A400" s="1" t="s">
        <v>912</v>
      </c>
      <c r="B400" s="9" t="s">
        <v>913</v>
      </c>
      <c r="C400" s="3"/>
      <c r="D400" s="8"/>
      <c r="E400" s="8"/>
      <c r="F400" s="8"/>
      <c r="G400" s="8"/>
      <c r="H400" s="8"/>
    </row>
    <row r="401" spans="1:8" ht="15">
      <c r="A401" s="1" t="s">
        <v>914</v>
      </c>
      <c r="B401" s="9" t="s">
        <v>915</v>
      </c>
      <c r="C401" s="3"/>
      <c r="D401" s="8"/>
      <c r="E401" s="8"/>
      <c r="F401" s="8"/>
      <c r="G401" s="8"/>
      <c r="H401" s="8"/>
    </row>
    <row r="402" spans="1:8" ht="15">
      <c r="A402" s="1" t="s">
        <v>916</v>
      </c>
      <c r="B402" s="9" t="s">
        <v>917</v>
      </c>
      <c r="C402" s="8"/>
      <c r="D402" s="8"/>
      <c r="E402" s="8"/>
      <c r="F402" s="8"/>
      <c r="G402" s="8"/>
      <c r="H402" s="8"/>
    </row>
    <row r="403" spans="1:8" ht="15">
      <c r="A403" s="1" t="s">
        <v>918</v>
      </c>
      <c r="B403" s="9" t="s">
        <v>919</v>
      </c>
      <c r="C403" s="8"/>
      <c r="D403" s="8"/>
      <c r="E403" s="8"/>
      <c r="F403" s="8"/>
      <c r="G403" s="8"/>
      <c r="H403" s="8"/>
    </row>
    <row r="404" spans="1:8" ht="15">
      <c r="A404" s="1" t="s">
        <v>920</v>
      </c>
      <c r="B404" s="9" t="s">
        <v>921</v>
      </c>
      <c r="C404" s="8"/>
      <c r="D404" s="8"/>
      <c r="E404" s="8"/>
      <c r="F404" s="8"/>
      <c r="G404" s="8"/>
      <c r="H404" s="8"/>
    </row>
    <row r="405" spans="1:8" ht="15">
      <c r="A405" s="1" t="s">
        <v>922</v>
      </c>
      <c r="B405" s="9" t="s">
        <v>923</v>
      </c>
      <c r="C405" s="8"/>
      <c r="D405" s="8"/>
      <c r="E405" s="8"/>
      <c r="F405" s="8"/>
      <c r="G405" s="8"/>
      <c r="H405" s="8"/>
    </row>
    <row r="406" spans="1:8" ht="15">
      <c r="A406" s="1" t="s">
        <v>924</v>
      </c>
      <c r="B406" s="9" t="s">
        <v>925</v>
      </c>
      <c r="C406" s="8"/>
      <c r="D406" s="8"/>
      <c r="E406" s="8"/>
      <c r="F406" s="8"/>
      <c r="G406" s="8"/>
      <c r="H406" s="8"/>
    </row>
    <row r="407" spans="1:8" ht="15">
      <c r="A407" s="1" t="s">
        <v>926</v>
      </c>
      <c r="B407" s="9" t="s">
        <v>927</v>
      </c>
      <c r="C407" s="8"/>
      <c r="D407" s="8"/>
      <c r="E407" s="8"/>
      <c r="F407" s="8"/>
      <c r="G407" s="8"/>
      <c r="H407" s="8"/>
    </row>
    <row r="408" spans="1:8" ht="15">
      <c r="A408" s="1" t="s">
        <v>928</v>
      </c>
      <c r="B408" s="9" t="s">
        <v>929</v>
      </c>
      <c r="C408" s="8"/>
      <c r="D408" s="8"/>
      <c r="E408" s="8"/>
      <c r="F408" s="8"/>
      <c r="G408" s="8"/>
      <c r="H408" s="8"/>
    </row>
    <row r="409" spans="1:8" ht="15">
      <c r="A409" s="1" t="s">
        <v>930</v>
      </c>
      <c r="B409" s="9" t="s">
        <v>931</v>
      </c>
      <c r="C409" s="8"/>
      <c r="D409" s="8"/>
      <c r="E409" s="8"/>
      <c r="F409" s="8"/>
      <c r="G409" s="8"/>
      <c r="H409" s="8"/>
    </row>
    <row r="410" spans="1:8" ht="15">
      <c r="A410" s="1" t="s">
        <v>932</v>
      </c>
      <c r="B410" s="9" t="s">
        <v>933</v>
      </c>
      <c r="C410" s="3"/>
      <c r="D410" s="8"/>
      <c r="E410" s="8"/>
      <c r="F410" s="8"/>
      <c r="G410" s="8"/>
      <c r="H410" s="8"/>
    </row>
    <row r="411" spans="1:8" ht="15">
      <c r="A411" s="1" t="s">
        <v>934</v>
      </c>
      <c r="B411" s="9" t="s">
        <v>935</v>
      </c>
      <c r="C411" s="8"/>
      <c r="D411" s="8"/>
      <c r="E411" s="8"/>
      <c r="F411" s="8"/>
      <c r="G411" s="8"/>
      <c r="H411" s="8"/>
    </row>
    <row r="412" spans="1:8" ht="15">
      <c r="A412" s="1" t="s">
        <v>936</v>
      </c>
      <c r="B412" s="9" t="s">
        <v>937</v>
      </c>
      <c r="C412" s="3"/>
      <c r="D412" s="8"/>
      <c r="E412" s="8"/>
      <c r="F412" s="8"/>
      <c r="G412" s="8"/>
      <c r="H412" s="8"/>
    </row>
    <row r="413" spans="1:8" ht="15">
      <c r="A413" s="1" t="s">
        <v>938</v>
      </c>
      <c r="B413" s="9" t="s">
        <v>939</v>
      </c>
      <c r="C413" s="3"/>
      <c r="D413" s="8"/>
      <c r="E413" s="8"/>
      <c r="F413" s="8"/>
      <c r="G413" s="8"/>
      <c r="H413" s="8"/>
    </row>
    <row r="414" spans="1:8" ht="15">
      <c r="A414" s="1" t="s">
        <v>940</v>
      </c>
      <c r="B414" s="9" t="s">
        <v>941</v>
      </c>
      <c r="C414" s="8"/>
      <c r="D414" s="8"/>
      <c r="E414" s="8"/>
      <c r="F414" s="8"/>
      <c r="G414" s="8"/>
      <c r="H414" s="8"/>
    </row>
    <row r="415" spans="1:8" ht="15">
      <c r="A415" s="1" t="s">
        <v>942</v>
      </c>
      <c r="B415" s="9" t="s">
        <v>943</v>
      </c>
      <c r="C415" s="8"/>
      <c r="D415" s="8"/>
      <c r="E415" s="8"/>
      <c r="F415" s="8"/>
      <c r="G415" s="8"/>
      <c r="H415" s="8"/>
    </row>
    <row r="416" spans="1:8" ht="15">
      <c r="A416" s="1" t="s">
        <v>944</v>
      </c>
      <c r="B416" s="9" t="s">
        <v>945</v>
      </c>
      <c r="C416" s="8"/>
      <c r="D416" s="8"/>
      <c r="E416" s="8"/>
      <c r="F416" s="8"/>
      <c r="G416" s="8"/>
      <c r="H416" s="8"/>
    </row>
    <row r="417" spans="1:8" ht="15">
      <c r="A417" s="1" t="s">
        <v>946</v>
      </c>
      <c r="B417" s="9" t="s">
        <v>947</v>
      </c>
      <c r="C417" s="8"/>
      <c r="D417" s="8"/>
      <c r="E417" s="8"/>
      <c r="F417" s="8"/>
      <c r="G417" s="8"/>
      <c r="H417" s="8"/>
    </row>
    <row r="418" spans="1:8" ht="15">
      <c r="A418" s="1" t="s">
        <v>948</v>
      </c>
      <c r="B418" s="9" t="s">
        <v>949</v>
      </c>
      <c r="C418" s="8"/>
      <c r="D418" s="8"/>
      <c r="E418" s="8"/>
      <c r="F418" s="8"/>
      <c r="G418" s="8"/>
      <c r="H418" s="8"/>
    </row>
    <row r="419" spans="1:8" ht="15">
      <c r="A419" s="1" t="s">
        <v>950</v>
      </c>
      <c r="B419" s="9" t="s">
        <v>951</v>
      </c>
      <c r="C419" s="8"/>
      <c r="D419" s="8"/>
      <c r="E419" s="8"/>
      <c r="F419" s="8"/>
      <c r="G419" s="8"/>
      <c r="H419" s="8"/>
    </row>
    <row r="420" spans="1:8" ht="15">
      <c r="A420" s="1" t="s">
        <v>952</v>
      </c>
      <c r="B420" s="9" t="s">
        <v>953</v>
      </c>
      <c r="C420" s="8"/>
      <c r="D420" s="8"/>
      <c r="E420" s="8"/>
      <c r="F420" s="8"/>
      <c r="G420" s="8"/>
      <c r="H420" s="8"/>
    </row>
    <row r="421" spans="1:8" ht="15">
      <c r="A421" s="1" t="s">
        <v>954</v>
      </c>
      <c r="B421" s="9" t="s">
        <v>955</v>
      </c>
      <c r="C421" s="8"/>
      <c r="D421" s="8"/>
      <c r="E421" s="8"/>
      <c r="F421" s="8"/>
      <c r="G421" s="8"/>
      <c r="H421" s="8"/>
    </row>
    <row r="422" spans="1:8" ht="15">
      <c r="A422" s="1" t="s">
        <v>956</v>
      </c>
      <c r="B422" s="9" t="s">
        <v>957</v>
      </c>
      <c r="C422" s="8"/>
      <c r="D422" s="8"/>
      <c r="E422" s="8"/>
      <c r="F422" s="8"/>
      <c r="G422" s="8"/>
      <c r="H422" s="8"/>
    </row>
    <row r="423" spans="1:8" ht="15">
      <c r="A423" s="1" t="s">
        <v>958</v>
      </c>
      <c r="B423" s="9" t="s">
        <v>959</v>
      </c>
      <c r="C423" s="8"/>
      <c r="D423" s="8"/>
      <c r="E423" s="8"/>
      <c r="F423" s="8"/>
      <c r="G423" s="8"/>
      <c r="H423" s="8"/>
    </row>
    <row r="424" spans="1:8" ht="15">
      <c r="A424" s="1" t="s">
        <v>960</v>
      </c>
      <c r="B424" s="9" t="s">
        <v>961</v>
      </c>
      <c r="C424" s="8"/>
      <c r="D424" s="8"/>
      <c r="E424" s="8"/>
      <c r="F424" s="8"/>
      <c r="G424" s="8"/>
      <c r="H424" s="8"/>
    </row>
    <row r="425" spans="1:8" ht="15">
      <c r="A425" s="1" t="s">
        <v>962</v>
      </c>
      <c r="B425" s="9" t="s">
        <v>963</v>
      </c>
      <c r="C425" s="8"/>
      <c r="D425" s="8"/>
      <c r="E425" s="8"/>
      <c r="F425" s="8"/>
      <c r="G425" s="8"/>
      <c r="H425" s="8"/>
    </row>
    <row r="426" spans="1:8" ht="15">
      <c r="A426" s="1" t="s">
        <v>964</v>
      </c>
      <c r="B426" s="9" t="s">
        <v>965</v>
      </c>
      <c r="C426" s="8"/>
      <c r="D426" s="8"/>
      <c r="E426" s="8"/>
      <c r="F426" s="8"/>
      <c r="G426" s="8"/>
      <c r="H426" s="8"/>
    </row>
    <row r="427" spans="1:8" ht="15">
      <c r="A427" s="1" t="s">
        <v>966</v>
      </c>
      <c r="B427" s="9" t="s">
        <v>967</v>
      </c>
      <c r="C427" s="8"/>
      <c r="D427" s="8"/>
      <c r="E427" s="8"/>
      <c r="F427" s="8"/>
      <c r="G427" s="8"/>
      <c r="H427" s="8"/>
    </row>
    <row r="428" spans="1:8" ht="15">
      <c r="A428" s="1" t="s">
        <v>968</v>
      </c>
      <c r="B428" s="9" t="s">
        <v>969</v>
      </c>
      <c r="C428" s="8"/>
      <c r="D428" s="8"/>
      <c r="E428" s="8"/>
      <c r="F428" s="8"/>
      <c r="G428" s="8"/>
      <c r="H428" s="8"/>
    </row>
    <row r="429" spans="1:8" ht="15">
      <c r="A429" s="1" t="s">
        <v>970</v>
      </c>
      <c r="B429" s="9" t="s">
        <v>971</v>
      </c>
      <c r="C429" s="3"/>
      <c r="D429" s="8"/>
      <c r="E429" s="8"/>
      <c r="F429" s="8"/>
      <c r="G429" s="8"/>
      <c r="H429" s="8"/>
    </row>
    <row r="430" spans="1:8" ht="15">
      <c r="A430" s="1" t="s">
        <v>972</v>
      </c>
      <c r="B430" s="9" t="s">
        <v>973</v>
      </c>
      <c r="C430" s="8"/>
      <c r="D430" s="8"/>
      <c r="E430" s="8"/>
      <c r="F430" s="8"/>
      <c r="G430" s="8"/>
      <c r="H430" s="8"/>
    </row>
    <row r="431" spans="1:8" ht="15">
      <c r="A431" s="1" t="s">
        <v>974</v>
      </c>
      <c r="B431" s="9" t="s">
        <v>975</v>
      </c>
      <c r="C431" s="8"/>
      <c r="D431" s="8"/>
      <c r="E431" s="8"/>
      <c r="F431" s="8"/>
      <c r="G431" s="8"/>
      <c r="H431" s="8"/>
    </row>
    <row r="432" spans="1:8" ht="15">
      <c r="A432" s="1" t="s">
        <v>976</v>
      </c>
      <c r="B432" s="9" t="s">
        <v>977</v>
      </c>
      <c r="C432" s="8"/>
      <c r="D432" s="8"/>
      <c r="E432" s="8"/>
      <c r="F432" s="8"/>
      <c r="G432" s="8"/>
      <c r="H432" s="8"/>
    </row>
    <row r="433" spans="1:8" ht="15">
      <c r="A433" s="1" t="s">
        <v>978</v>
      </c>
      <c r="B433" s="9" t="s">
        <v>979</v>
      </c>
      <c r="C433" s="8"/>
      <c r="D433" s="8"/>
      <c r="E433" s="8"/>
      <c r="F433" s="8"/>
      <c r="G433" s="8"/>
      <c r="H433" s="8"/>
    </row>
    <row r="434" spans="1:8" ht="15">
      <c r="A434" s="1" t="s">
        <v>980</v>
      </c>
      <c r="B434" s="9" t="s">
        <v>981</v>
      </c>
      <c r="C434" s="8"/>
      <c r="D434" s="8"/>
      <c r="E434" s="8"/>
      <c r="F434" s="8"/>
      <c r="G434" s="8"/>
      <c r="H434" s="8"/>
    </row>
    <row r="435" spans="1:8" ht="15">
      <c r="A435" s="1" t="s">
        <v>982</v>
      </c>
      <c r="B435" s="9" t="s">
        <v>983</v>
      </c>
      <c r="C435" s="8"/>
      <c r="D435" s="8"/>
      <c r="E435" s="8"/>
      <c r="F435" s="8"/>
      <c r="G435" s="8"/>
      <c r="H435" s="8"/>
    </row>
    <row r="436" spans="1:8" ht="15">
      <c r="A436" s="1" t="s">
        <v>984</v>
      </c>
      <c r="B436" s="9" t="s">
        <v>985</v>
      </c>
      <c r="C436" s="8"/>
      <c r="D436" s="8"/>
      <c r="E436" s="8"/>
      <c r="F436" s="8"/>
      <c r="G436" s="8"/>
      <c r="H436" s="8"/>
    </row>
    <row r="437" spans="1:8" ht="15">
      <c r="A437" s="1" t="s">
        <v>986</v>
      </c>
      <c r="B437" s="9" t="s">
        <v>987</v>
      </c>
      <c r="C437" s="8"/>
      <c r="D437" s="8"/>
      <c r="E437" s="8"/>
      <c r="F437" s="8"/>
      <c r="G437" s="8"/>
      <c r="H437" s="8"/>
    </row>
    <row r="438" spans="1:8" ht="15">
      <c r="A438" s="1" t="s">
        <v>988</v>
      </c>
      <c r="B438" s="9" t="s">
        <v>989</v>
      </c>
      <c r="C438" s="8"/>
      <c r="D438" s="8"/>
      <c r="E438" s="8"/>
      <c r="F438" s="8"/>
      <c r="G438" s="8"/>
      <c r="H438" s="8"/>
    </row>
    <row r="439" spans="1:8" ht="15">
      <c r="A439" s="1" t="s">
        <v>990</v>
      </c>
      <c r="B439" s="9" t="s">
        <v>991</v>
      </c>
      <c r="C439" s="8"/>
      <c r="D439" s="8"/>
      <c r="E439" s="8"/>
      <c r="F439" s="8"/>
      <c r="G439" s="8"/>
      <c r="H439" s="8"/>
    </row>
    <row r="440" spans="1:8" ht="15">
      <c r="A440" s="1" t="s">
        <v>992</v>
      </c>
      <c r="B440" s="9" t="s">
        <v>993</v>
      </c>
      <c r="C440" s="8"/>
      <c r="D440" s="8"/>
      <c r="E440" s="8"/>
      <c r="F440" s="8"/>
      <c r="G440" s="8"/>
      <c r="H440" s="8"/>
    </row>
    <row r="441" spans="1:8" ht="15">
      <c r="A441" s="1" t="s">
        <v>994</v>
      </c>
      <c r="B441" s="9" t="s">
        <v>995</v>
      </c>
      <c r="C441" s="8"/>
      <c r="D441" s="8"/>
      <c r="E441" s="8"/>
      <c r="F441" s="8"/>
      <c r="G441" s="8"/>
      <c r="H441" s="8"/>
    </row>
    <row r="442" spans="1:8" ht="15">
      <c r="A442" s="1" t="s">
        <v>996</v>
      </c>
      <c r="B442" s="9" t="s">
        <v>997</v>
      </c>
      <c r="C442" s="3"/>
      <c r="D442" s="8"/>
      <c r="E442" s="8"/>
      <c r="F442" s="8"/>
      <c r="G442" s="8"/>
      <c r="H442" s="8"/>
    </row>
    <row r="443" spans="1:8" ht="15">
      <c r="A443" s="1" t="s">
        <v>998</v>
      </c>
      <c r="B443" s="9" t="s">
        <v>999</v>
      </c>
      <c r="C443" s="3"/>
      <c r="D443" s="8"/>
      <c r="E443" s="8"/>
      <c r="F443" s="8"/>
      <c r="G443" s="8"/>
      <c r="H443" s="8"/>
    </row>
    <row r="444" spans="1:8" ht="15">
      <c r="A444" s="1" t="s">
        <v>1000</v>
      </c>
      <c r="B444" s="9" t="s">
        <v>1001</v>
      </c>
      <c r="C444" s="3"/>
      <c r="D444" s="3"/>
      <c r="E444" s="8"/>
      <c r="F444" s="8"/>
      <c r="G444" s="8"/>
      <c r="H444" s="8"/>
    </row>
    <row r="445" spans="1:8" ht="15">
      <c r="A445" s="1" t="s">
        <v>1002</v>
      </c>
      <c r="B445" s="9" t="s">
        <v>1003</v>
      </c>
      <c r="C445" s="8"/>
      <c r="D445" s="8"/>
      <c r="E445" s="8"/>
      <c r="F445" s="8"/>
      <c r="G445" s="8"/>
      <c r="H445" s="8"/>
    </row>
    <row r="446" spans="1:8" ht="15">
      <c r="A446" s="1" t="s">
        <v>1004</v>
      </c>
      <c r="B446" s="9" t="s">
        <v>1005</v>
      </c>
      <c r="C446" s="8"/>
      <c r="D446" s="8"/>
      <c r="E446" s="8"/>
      <c r="F446" s="8"/>
      <c r="G446" s="8"/>
      <c r="H446" s="8"/>
    </row>
    <row r="447" spans="1:8" ht="15">
      <c r="A447" s="1" t="s">
        <v>1006</v>
      </c>
      <c r="B447" s="9" t="s">
        <v>1007</v>
      </c>
      <c r="C447" s="8"/>
      <c r="D447" s="8"/>
      <c r="E447" s="8"/>
      <c r="F447" s="8"/>
      <c r="G447" s="8"/>
      <c r="H447" s="8"/>
    </row>
    <row r="448" spans="1:8" ht="15">
      <c r="A448" s="1" t="s">
        <v>1008</v>
      </c>
      <c r="B448" s="9" t="s">
        <v>1009</v>
      </c>
      <c r="C448" s="3"/>
      <c r="D448" s="8"/>
      <c r="E448" s="8"/>
      <c r="F448" s="8"/>
      <c r="G448" s="8"/>
      <c r="H448" s="8"/>
    </row>
    <row r="449" spans="1:8" ht="15">
      <c r="A449" s="1" t="s">
        <v>1010</v>
      </c>
      <c r="B449" s="9" t="s">
        <v>1011</v>
      </c>
      <c r="C449" s="8"/>
      <c r="D449" s="8"/>
      <c r="E449" s="8"/>
      <c r="F449" s="8"/>
      <c r="G449" s="8"/>
      <c r="H449" s="8"/>
    </row>
    <row r="450" spans="1:8" ht="15">
      <c r="A450" s="1" t="s">
        <v>1012</v>
      </c>
      <c r="B450" s="9" t="s">
        <v>1013</v>
      </c>
      <c r="C450" s="8"/>
      <c r="D450" s="8"/>
      <c r="E450" s="8"/>
      <c r="F450" s="8"/>
      <c r="G450" s="8"/>
      <c r="H450" s="8"/>
    </row>
    <row r="451" spans="1:8" ht="15">
      <c r="A451" s="1" t="s">
        <v>1014</v>
      </c>
      <c r="B451" s="9" t="s">
        <v>1015</v>
      </c>
      <c r="C451" s="8"/>
      <c r="D451" s="8"/>
      <c r="E451" s="8"/>
      <c r="F451" s="8"/>
      <c r="G451" s="8"/>
      <c r="H451" s="8"/>
    </row>
    <row r="452" spans="1:8" ht="15">
      <c r="A452" s="1" t="s">
        <v>1016</v>
      </c>
      <c r="B452" s="9" t="s">
        <v>1017</v>
      </c>
      <c r="C452" s="8"/>
      <c r="D452" s="8"/>
      <c r="E452" s="8"/>
      <c r="F452" s="8"/>
      <c r="G452" s="8"/>
      <c r="H452" s="8"/>
    </row>
    <row r="453" spans="1:8" ht="15">
      <c r="A453" s="1" t="s">
        <v>1018</v>
      </c>
      <c r="B453" s="9" t="s">
        <v>1019</v>
      </c>
      <c r="C453" s="8"/>
      <c r="D453" s="8"/>
      <c r="E453" s="8"/>
      <c r="F453" s="8"/>
      <c r="G453" s="8"/>
      <c r="H453" s="8"/>
    </row>
    <row r="454" spans="1:8" ht="15">
      <c r="A454" s="1" t="s">
        <v>1020</v>
      </c>
      <c r="B454" s="9" t="s">
        <v>1021</v>
      </c>
      <c r="C454" s="8"/>
      <c r="D454" s="8"/>
      <c r="E454" s="8"/>
      <c r="F454" s="8"/>
      <c r="G454" s="8"/>
      <c r="H454" s="8"/>
    </row>
    <row r="455" spans="1:8" ht="15">
      <c r="A455" s="1" t="s">
        <v>1022</v>
      </c>
      <c r="B455" s="9" t="s">
        <v>1023</v>
      </c>
      <c r="C455" s="8"/>
      <c r="D455" s="8"/>
      <c r="E455" s="8"/>
      <c r="F455" s="8"/>
      <c r="G455" s="8"/>
      <c r="H455" s="8"/>
    </row>
    <row r="456" spans="1:8" ht="15">
      <c r="A456" s="1" t="s">
        <v>1024</v>
      </c>
      <c r="B456" s="9" t="s">
        <v>1025</v>
      </c>
      <c r="C456" s="8"/>
      <c r="D456" s="8"/>
      <c r="E456" s="8"/>
      <c r="F456" s="8"/>
      <c r="G456" s="8"/>
      <c r="H456" s="8"/>
    </row>
    <row r="457" spans="1:8" ht="15">
      <c r="A457" s="1" t="s">
        <v>1026</v>
      </c>
      <c r="B457" s="9" t="s">
        <v>1027</v>
      </c>
      <c r="C457" s="8"/>
      <c r="D457" s="8"/>
      <c r="E457" s="8"/>
      <c r="F457" s="8"/>
      <c r="G457" s="8"/>
      <c r="H457" s="8"/>
    </row>
    <row r="458" spans="1:8" ht="15">
      <c r="A458" s="1" t="s">
        <v>1028</v>
      </c>
      <c r="B458" s="9" t="s">
        <v>1029</v>
      </c>
      <c r="C458" s="8"/>
      <c r="D458" s="8"/>
      <c r="E458" s="8"/>
      <c r="F458" s="8"/>
      <c r="G458" s="8"/>
      <c r="H458" s="8"/>
    </row>
    <row r="459" spans="1:8" ht="15">
      <c r="A459" s="1" t="s">
        <v>1030</v>
      </c>
      <c r="B459" s="9" t="s">
        <v>1031</v>
      </c>
      <c r="C459" s="3"/>
      <c r="D459" s="8"/>
      <c r="E459" s="8"/>
      <c r="F459" s="8"/>
      <c r="G459" s="8"/>
      <c r="H459" s="8"/>
    </row>
    <row r="460" spans="1:8" ht="15">
      <c r="A460" s="1" t="s">
        <v>1032</v>
      </c>
      <c r="B460" s="9" t="s">
        <v>1033</v>
      </c>
      <c r="C460" s="8"/>
      <c r="D460" s="8"/>
      <c r="E460" s="8"/>
      <c r="F460" s="8"/>
      <c r="G460" s="8"/>
      <c r="H460" s="8"/>
    </row>
    <row r="461" spans="1:8" ht="15">
      <c r="A461" s="1" t="s">
        <v>1034</v>
      </c>
      <c r="B461" s="9" t="s">
        <v>1035</v>
      </c>
      <c r="C461" s="8"/>
      <c r="D461" s="8"/>
      <c r="E461" s="8"/>
      <c r="F461" s="8"/>
      <c r="G461" s="8"/>
      <c r="H461" s="8"/>
    </row>
    <row r="462" spans="1:8" ht="15">
      <c r="A462" s="1" t="s">
        <v>1036</v>
      </c>
      <c r="B462" s="9" t="s">
        <v>1037</v>
      </c>
      <c r="C462" s="8"/>
      <c r="D462" s="8"/>
      <c r="E462" s="8"/>
      <c r="F462" s="8"/>
      <c r="G462" s="8"/>
      <c r="H462" s="8"/>
    </row>
    <row r="463" spans="1:8" ht="15">
      <c r="A463" s="1" t="s">
        <v>1038</v>
      </c>
      <c r="B463" s="9" t="s">
        <v>1039</v>
      </c>
      <c r="C463" s="8"/>
      <c r="D463" s="8"/>
      <c r="E463" s="8"/>
      <c r="F463" s="8"/>
      <c r="G463" s="8"/>
      <c r="H463" s="8"/>
    </row>
    <row r="464" spans="1:8" ht="15">
      <c r="A464" s="1" t="s">
        <v>1040</v>
      </c>
      <c r="B464" s="9" t="s">
        <v>1041</v>
      </c>
      <c r="C464" s="8"/>
      <c r="D464" s="8"/>
      <c r="E464" s="8"/>
      <c r="F464" s="8"/>
      <c r="G464" s="8"/>
      <c r="H464" s="8"/>
    </row>
    <row r="465" spans="1:8" ht="15">
      <c r="A465" s="1" t="s">
        <v>1042</v>
      </c>
      <c r="B465" s="9" t="s">
        <v>1043</v>
      </c>
      <c r="C465" s="8"/>
      <c r="D465" s="8"/>
      <c r="E465" s="8"/>
      <c r="F465" s="8"/>
      <c r="G465" s="8"/>
      <c r="H465" s="8"/>
    </row>
    <row r="466" spans="1:8" ht="15">
      <c r="A466" s="1" t="s">
        <v>1044</v>
      </c>
      <c r="B466" s="9" t="s">
        <v>1045</v>
      </c>
      <c r="C466" s="8"/>
      <c r="D466" s="8"/>
      <c r="E466" s="8"/>
      <c r="F466" s="8"/>
      <c r="G466" s="8"/>
      <c r="H466" s="8"/>
    </row>
    <row r="467" spans="1:8" ht="15">
      <c r="A467" s="1" t="s">
        <v>1046</v>
      </c>
      <c r="B467" s="9" t="s">
        <v>1047</v>
      </c>
      <c r="C467" s="8"/>
      <c r="D467" s="8"/>
      <c r="E467" s="8"/>
      <c r="F467" s="8"/>
      <c r="G467" s="8"/>
      <c r="H467" s="8"/>
    </row>
    <row r="468" spans="1:8" ht="15">
      <c r="A468" s="1" t="s">
        <v>1048</v>
      </c>
      <c r="B468" s="9" t="s">
        <v>1049</v>
      </c>
      <c r="C468" s="8"/>
      <c r="D468" s="8"/>
      <c r="E468" s="8"/>
      <c r="F468" s="8"/>
      <c r="G468" s="8"/>
      <c r="H468" s="8"/>
    </row>
    <row r="469" spans="1:8" ht="15">
      <c r="A469" s="1" t="s">
        <v>1050</v>
      </c>
      <c r="B469" s="9" t="s">
        <v>1051</v>
      </c>
      <c r="C469" s="3"/>
      <c r="D469" s="8"/>
      <c r="E469" s="8"/>
      <c r="F469" s="8"/>
      <c r="G469" s="8"/>
      <c r="H469" s="8"/>
    </row>
    <row r="470" spans="1:8" ht="15">
      <c r="A470" s="1" t="s">
        <v>1052</v>
      </c>
      <c r="B470" s="9" t="s">
        <v>1053</v>
      </c>
      <c r="C470" s="8"/>
      <c r="D470" s="8"/>
      <c r="E470" s="8"/>
      <c r="F470" s="8"/>
      <c r="G470" s="8"/>
      <c r="H470" s="8"/>
    </row>
    <row r="471" spans="1:8" ht="15">
      <c r="A471" s="1" t="s">
        <v>1054</v>
      </c>
      <c r="B471" s="9" t="s">
        <v>1055</v>
      </c>
      <c r="C471" s="8"/>
      <c r="D471" s="8"/>
      <c r="E471" s="8"/>
      <c r="F471" s="8"/>
      <c r="G471" s="8"/>
      <c r="H471" s="8"/>
    </row>
    <row r="472" spans="1:8" ht="15">
      <c r="A472" s="1" t="s">
        <v>1056</v>
      </c>
      <c r="B472" s="9" t="s">
        <v>1057</v>
      </c>
      <c r="C472" s="8"/>
      <c r="D472" s="8"/>
      <c r="E472" s="8"/>
      <c r="F472" s="8"/>
      <c r="G472" s="8"/>
      <c r="H472" s="8"/>
    </row>
    <row r="473" spans="1:8" ht="15">
      <c r="A473" s="1" t="s">
        <v>1058</v>
      </c>
      <c r="B473" s="9" t="s">
        <v>1059</v>
      </c>
      <c r="C473" s="8"/>
      <c r="D473" s="8"/>
      <c r="E473" s="8"/>
      <c r="F473" s="8"/>
      <c r="G473" s="8"/>
      <c r="H473" s="8"/>
    </row>
    <row r="474" spans="1:8" ht="15">
      <c r="A474" s="1" t="s">
        <v>1060</v>
      </c>
      <c r="B474" s="9" t="s">
        <v>1061</v>
      </c>
      <c r="C474" s="8"/>
      <c r="D474" s="8"/>
      <c r="E474" s="8"/>
      <c r="F474" s="8"/>
      <c r="G474" s="8"/>
      <c r="H474" s="8"/>
    </row>
    <row r="475" spans="1:8" ht="15">
      <c r="A475" s="1" t="s">
        <v>1062</v>
      </c>
      <c r="B475" s="9" t="s">
        <v>1063</v>
      </c>
      <c r="C475" s="3"/>
      <c r="D475" s="8"/>
      <c r="E475" s="8"/>
      <c r="F475" s="8"/>
      <c r="G475" s="8"/>
      <c r="H475" s="8"/>
    </row>
    <row r="476" spans="1:8" ht="15">
      <c r="A476" s="1" t="s">
        <v>1064</v>
      </c>
      <c r="B476" s="9" t="s">
        <v>1065</v>
      </c>
      <c r="C476" s="8"/>
      <c r="D476" s="8"/>
      <c r="E476" s="8"/>
      <c r="F476" s="8"/>
      <c r="G476" s="8"/>
      <c r="H476" s="8"/>
    </row>
    <row r="477" spans="1:8" ht="15">
      <c r="A477" s="1" t="s">
        <v>1066</v>
      </c>
      <c r="B477" s="9" t="s">
        <v>1067</v>
      </c>
      <c r="C477" s="8"/>
      <c r="D477" s="8"/>
      <c r="E477" s="8"/>
      <c r="F477" s="8"/>
      <c r="G477" s="8"/>
      <c r="H477" s="8"/>
    </row>
    <row r="478" spans="1:8" ht="15">
      <c r="A478" s="1" t="s">
        <v>1068</v>
      </c>
      <c r="B478" s="9" t="s">
        <v>1069</v>
      </c>
      <c r="C478" s="8"/>
      <c r="D478" s="8"/>
      <c r="E478" s="8"/>
      <c r="F478" s="8"/>
      <c r="G478" s="8"/>
      <c r="H478" s="8"/>
    </row>
    <row r="479" spans="1:8" ht="15">
      <c r="A479" s="1" t="s">
        <v>1070</v>
      </c>
      <c r="B479" s="9" t="s">
        <v>1071</v>
      </c>
      <c r="C479" s="8"/>
      <c r="D479" s="8"/>
      <c r="E479" s="8"/>
      <c r="F479" s="8"/>
      <c r="G479" s="8"/>
      <c r="H479" s="8"/>
    </row>
    <row r="480" spans="1:8" ht="15">
      <c r="A480" s="1" t="s">
        <v>1072</v>
      </c>
      <c r="B480" s="9" t="s">
        <v>1073</v>
      </c>
      <c r="C480" s="8"/>
      <c r="D480" s="8"/>
      <c r="E480" s="8"/>
      <c r="F480" s="8"/>
      <c r="G480" s="8"/>
      <c r="H480" s="8"/>
    </row>
    <row r="481" spans="1:8" ht="15">
      <c r="A481" s="1" t="s">
        <v>1074</v>
      </c>
      <c r="B481" s="9" t="s">
        <v>1075</v>
      </c>
      <c r="C481" s="8"/>
      <c r="D481" s="8"/>
      <c r="E481" s="8"/>
      <c r="F481" s="8"/>
      <c r="G481" s="8"/>
      <c r="H481" s="8"/>
    </row>
    <row r="482" spans="1:8" ht="15">
      <c r="A482" s="1" t="s">
        <v>1076</v>
      </c>
      <c r="B482" s="9" t="s">
        <v>1077</v>
      </c>
      <c r="C482" s="3"/>
      <c r="D482" s="8"/>
      <c r="E482" s="8"/>
      <c r="F482" s="8"/>
      <c r="G482" s="8"/>
      <c r="H482" s="8"/>
    </row>
    <row r="483" spans="1:8" ht="15">
      <c r="A483" s="1" t="s">
        <v>1078</v>
      </c>
      <c r="B483" s="9" t="s">
        <v>1079</v>
      </c>
      <c r="C483" s="8"/>
      <c r="D483" s="8"/>
      <c r="E483" s="8"/>
      <c r="F483" s="8"/>
      <c r="G483" s="8"/>
      <c r="H483" s="8"/>
    </row>
    <row r="484" spans="1:8" ht="15">
      <c r="A484" s="1" t="s">
        <v>1080</v>
      </c>
      <c r="B484" s="9" t="s">
        <v>1081</v>
      </c>
      <c r="C484" s="8"/>
      <c r="D484" s="8"/>
      <c r="E484" s="8"/>
      <c r="F484" s="8"/>
      <c r="G484" s="8"/>
      <c r="H484" s="8"/>
    </row>
    <row r="485" spans="1:8" ht="15">
      <c r="A485" s="1" t="s">
        <v>1082</v>
      </c>
      <c r="B485" s="9" t="s">
        <v>1083</v>
      </c>
      <c r="C485" s="8"/>
      <c r="D485" s="8"/>
      <c r="E485" s="8"/>
      <c r="F485" s="8"/>
      <c r="G485" s="8"/>
      <c r="H485" s="8"/>
    </row>
    <row r="486" spans="1:8" ht="15">
      <c r="A486" s="1" t="s">
        <v>1084</v>
      </c>
      <c r="B486" s="9" t="s">
        <v>1085</v>
      </c>
      <c r="C486" s="8"/>
      <c r="D486" s="8"/>
      <c r="E486" s="8"/>
      <c r="F486" s="8"/>
      <c r="G486" s="8"/>
      <c r="H486" s="8"/>
    </row>
    <row r="487" spans="1:8" ht="15">
      <c r="A487" s="1" t="s">
        <v>1086</v>
      </c>
      <c r="B487" s="9" t="s">
        <v>1087</v>
      </c>
      <c r="C487" s="8"/>
      <c r="D487" s="8"/>
      <c r="E487" s="8"/>
      <c r="F487" s="8"/>
      <c r="G487" s="8"/>
      <c r="H487" s="8"/>
    </row>
    <row r="488" spans="1:8" ht="15">
      <c r="A488" s="1" t="s">
        <v>1088</v>
      </c>
      <c r="B488" s="9" t="s">
        <v>1089</v>
      </c>
      <c r="C488" s="8"/>
      <c r="D488" s="8"/>
      <c r="E488" s="8"/>
      <c r="F488" s="8"/>
      <c r="G488" s="8"/>
      <c r="H488" s="8"/>
    </row>
    <row r="489" spans="1:8" ht="15">
      <c r="A489" s="1" t="s">
        <v>1090</v>
      </c>
      <c r="B489" s="9" t="s">
        <v>1091</v>
      </c>
      <c r="C489" s="8"/>
      <c r="D489" s="8"/>
      <c r="E489" s="8"/>
      <c r="F489" s="8"/>
      <c r="G489" s="8"/>
      <c r="H489" s="8"/>
    </row>
    <row r="490" spans="1:8" ht="15">
      <c r="A490" s="1" t="s">
        <v>1092</v>
      </c>
      <c r="B490" s="9" t="s">
        <v>1093</v>
      </c>
      <c r="C490" s="8"/>
      <c r="D490" s="8"/>
      <c r="E490" s="8"/>
      <c r="F490" s="8"/>
      <c r="G490" s="8"/>
      <c r="H490" s="8"/>
    </row>
    <row r="491" spans="1:8" ht="15">
      <c r="A491" s="1" t="s">
        <v>1094</v>
      </c>
      <c r="B491" s="9" t="s">
        <v>1095</v>
      </c>
      <c r="C491" s="8"/>
      <c r="D491" s="8"/>
      <c r="E491" s="8"/>
      <c r="F491" s="8"/>
      <c r="G491" s="8"/>
      <c r="H491" s="8"/>
    </row>
    <row r="492" spans="1:8" ht="15">
      <c r="A492" s="1" t="s">
        <v>1096</v>
      </c>
      <c r="B492" s="9" t="s">
        <v>1097</v>
      </c>
      <c r="C492" s="8"/>
      <c r="D492" s="8"/>
      <c r="E492" s="8"/>
      <c r="F492" s="8"/>
      <c r="G492" s="8"/>
      <c r="H492" s="8"/>
    </row>
    <row r="493" spans="1:8" ht="15">
      <c r="A493" s="1" t="s">
        <v>1098</v>
      </c>
      <c r="B493" s="9" t="s">
        <v>1099</v>
      </c>
      <c r="C493" s="8"/>
      <c r="D493" s="8"/>
      <c r="E493" s="8"/>
      <c r="F493" s="8"/>
      <c r="G493" s="8"/>
      <c r="H493" s="8"/>
    </row>
    <row r="494" spans="1:8" ht="15">
      <c r="A494" s="1" t="s">
        <v>1100</v>
      </c>
      <c r="B494" s="9" t="s">
        <v>1101</v>
      </c>
      <c r="C494" s="8"/>
      <c r="D494" s="8"/>
      <c r="E494" s="8"/>
      <c r="F494" s="8"/>
      <c r="G494" s="8"/>
      <c r="H494" s="8"/>
    </row>
    <row r="495" spans="1:8" ht="15">
      <c r="A495" s="1" t="s">
        <v>1102</v>
      </c>
      <c r="B495" s="9" t="s">
        <v>1103</v>
      </c>
      <c r="C495" s="8"/>
      <c r="D495" s="8"/>
      <c r="E495" s="8"/>
      <c r="F495" s="8"/>
      <c r="G495" s="8"/>
      <c r="H495" s="8"/>
    </row>
    <row r="496" spans="1:8" ht="15">
      <c r="A496" s="1" t="s">
        <v>1104</v>
      </c>
      <c r="B496" s="9" t="s">
        <v>1105</v>
      </c>
      <c r="C496" s="8"/>
      <c r="D496" s="8"/>
      <c r="E496" s="8"/>
      <c r="F496" s="8"/>
      <c r="G496" s="8"/>
      <c r="H496" s="8"/>
    </row>
    <row r="497" spans="1:8" ht="15">
      <c r="A497" s="1" t="s">
        <v>1106</v>
      </c>
      <c r="B497" s="9" t="s">
        <v>1107</v>
      </c>
      <c r="C497" s="8"/>
      <c r="D497" s="8"/>
      <c r="E497" s="8"/>
      <c r="F497" s="8"/>
      <c r="G497" s="8"/>
      <c r="H497" s="8"/>
    </row>
    <row r="498" spans="1:8" ht="15">
      <c r="A498" s="1" t="s">
        <v>1108</v>
      </c>
      <c r="B498" s="9" t="s">
        <v>1109</v>
      </c>
      <c r="C498" s="3"/>
      <c r="D498" s="8"/>
      <c r="E498" s="8"/>
      <c r="F498" s="8"/>
      <c r="G498" s="8"/>
      <c r="H498" s="8"/>
    </row>
    <row r="499" spans="1:8" ht="15">
      <c r="A499" s="1" t="s">
        <v>1110</v>
      </c>
      <c r="B499" s="9" t="s">
        <v>1111</v>
      </c>
      <c r="C499" s="8"/>
      <c r="D499" s="8"/>
      <c r="E499" s="8"/>
      <c r="F499" s="8"/>
      <c r="G499" s="8"/>
      <c r="H499" s="8"/>
    </row>
    <row r="500" spans="1:8" ht="15">
      <c r="A500" s="1" t="s">
        <v>1112</v>
      </c>
      <c r="B500" s="9" t="s">
        <v>1113</v>
      </c>
      <c r="C500" s="3"/>
      <c r="D500" s="8"/>
      <c r="E500" s="8"/>
      <c r="F500" s="8"/>
      <c r="G500" s="8"/>
      <c r="H500" s="8"/>
    </row>
    <row r="501" spans="1:8" ht="15">
      <c r="A501" s="1" t="s">
        <v>1114</v>
      </c>
      <c r="B501" s="9" t="s">
        <v>1115</v>
      </c>
      <c r="C501" s="8"/>
      <c r="D501" s="8"/>
      <c r="E501" s="8"/>
      <c r="F501" s="8"/>
      <c r="G501" s="8"/>
      <c r="H501" s="8"/>
    </row>
    <row r="502" spans="1:8" ht="15">
      <c r="A502" s="1" t="s">
        <v>1116</v>
      </c>
      <c r="B502" s="9" t="s">
        <v>609</v>
      </c>
      <c r="C502" s="8"/>
      <c r="D502" s="8"/>
      <c r="E502" s="8"/>
      <c r="F502" s="8"/>
      <c r="G502" s="8"/>
      <c r="H502" s="8"/>
    </row>
    <row r="503" spans="1:8" ht="15">
      <c r="A503" s="1" t="s">
        <v>1117</v>
      </c>
      <c r="B503" s="9" t="s">
        <v>1118</v>
      </c>
      <c r="C503" s="8"/>
      <c r="D503" s="8"/>
      <c r="E503" s="8"/>
      <c r="F503" s="8"/>
      <c r="G503" s="8"/>
      <c r="H503" s="8"/>
    </row>
    <row r="504" spans="1:8" ht="15">
      <c r="A504" s="1" t="s">
        <v>1119</v>
      </c>
      <c r="B504" s="9" t="s">
        <v>1120</v>
      </c>
      <c r="C504" s="8"/>
      <c r="D504" s="8"/>
      <c r="E504" s="8"/>
      <c r="F504" s="8"/>
      <c r="G504" s="8"/>
      <c r="H504" s="8"/>
    </row>
    <row r="505" spans="1:8" ht="15">
      <c r="A505" s="1" t="s">
        <v>1121</v>
      </c>
      <c r="B505" s="9" t="s">
        <v>1122</v>
      </c>
      <c r="C505" s="8"/>
      <c r="D505" s="8"/>
      <c r="E505" s="8"/>
      <c r="F505" s="8"/>
      <c r="G505" s="8"/>
      <c r="H505" s="8"/>
    </row>
    <row r="506" spans="1:8" ht="15">
      <c r="A506" s="1" t="s">
        <v>1123</v>
      </c>
      <c r="B506" s="9" t="s">
        <v>1124</v>
      </c>
      <c r="C506" s="8"/>
      <c r="D506" s="8"/>
      <c r="E506" s="8"/>
      <c r="F506" s="8"/>
      <c r="G506" s="8"/>
      <c r="H506" s="8"/>
    </row>
    <row r="507" spans="1:8" ht="15">
      <c r="A507" s="1" t="s">
        <v>1125</v>
      </c>
      <c r="B507" s="9" t="s">
        <v>1126</v>
      </c>
      <c r="C507" s="8"/>
      <c r="D507" s="8"/>
      <c r="E507" s="8"/>
      <c r="F507" s="8"/>
      <c r="G507" s="8"/>
      <c r="H507" s="8"/>
    </row>
    <row r="508" spans="1:8" ht="15">
      <c r="A508" s="1" t="s">
        <v>1127</v>
      </c>
      <c r="B508" s="9" t="s">
        <v>1128</v>
      </c>
      <c r="C508" s="8"/>
      <c r="D508" s="8"/>
      <c r="E508" s="8"/>
      <c r="F508" s="8"/>
      <c r="G508" s="8"/>
      <c r="H508" s="8"/>
    </row>
    <row r="509" spans="1:8" ht="15">
      <c r="A509" s="1" t="s">
        <v>1129</v>
      </c>
      <c r="B509" s="9" t="s">
        <v>1130</v>
      </c>
      <c r="C509" s="8"/>
      <c r="D509" s="8"/>
      <c r="E509" s="8"/>
      <c r="F509" s="8"/>
      <c r="G509" s="8"/>
      <c r="H509" s="8"/>
    </row>
    <row r="510" spans="1:8" ht="15">
      <c r="A510" s="1" t="s">
        <v>1131</v>
      </c>
      <c r="B510" s="9" t="s">
        <v>1132</v>
      </c>
      <c r="C510" s="8"/>
      <c r="D510" s="8"/>
      <c r="E510" s="8"/>
      <c r="F510" s="8"/>
      <c r="G510" s="8"/>
      <c r="H510" s="8"/>
    </row>
    <row r="511" spans="1:8" ht="15">
      <c r="A511" s="1" t="s">
        <v>1133</v>
      </c>
      <c r="B511" s="9" t="s">
        <v>1134</v>
      </c>
      <c r="C511" s="8"/>
      <c r="D511" s="8"/>
      <c r="E511" s="8"/>
      <c r="F511" s="8"/>
      <c r="G511" s="8"/>
      <c r="H511" s="8"/>
    </row>
    <row r="512" spans="1:8" ht="15">
      <c r="A512" s="1" t="s">
        <v>1135</v>
      </c>
      <c r="B512" s="9" t="s">
        <v>1136</v>
      </c>
      <c r="C512" s="8"/>
      <c r="D512" s="8"/>
      <c r="E512" s="8"/>
      <c r="F512" s="8"/>
      <c r="G512" s="8"/>
      <c r="H512" s="8"/>
    </row>
    <row r="513" spans="1:8" ht="15">
      <c r="A513" s="1" t="s">
        <v>1137</v>
      </c>
      <c r="B513" s="9" t="s">
        <v>1138</v>
      </c>
      <c r="C513" s="8"/>
      <c r="D513" s="8"/>
      <c r="E513" s="8"/>
      <c r="F513" s="8"/>
      <c r="G513" s="8"/>
      <c r="H513" s="8"/>
    </row>
    <row r="514" spans="1:8" ht="15">
      <c r="A514" s="1" t="s">
        <v>1139</v>
      </c>
      <c r="B514" s="9" t="s">
        <v>1140</v>
      </c>
      <c r="C514" s="8"/>
      <c r="D514" s="8"/>
      <c r="E514" s="8"/>
      <c r="F514" s="8"/>
      <c r="G514" s="8"/>
      <c r="H514" s="8"/>
    </row>
    <row r="515" spans="1:8" ht="15">
      <c r="A515" s="1" t="s">
        <v>1141</v>
      </c>
      <c r="B515" s="9" t="s">
        <v>1142</v>
      </c>
      <c r="C515" s="8"/>
      <c r="D515" s="8"/>
      <c r="E515" s="8"/>
      <c r="F515" s="8"/>
      <c r="G515" s="8"/>
      <c r="H515" s="8"/>
    </row>
    <row r="516" spans="1:8" ht="15">
      <c r="A516" s="1" t="s">
        <v>1143</v>
      </c>
      <c r="B516" s="9" t="s">
        <v>1144</v>
      </c>
      <c r="C516" s="8"/>
      <c r="D516" s="8"/>
      <c r="E516" s="8"/>
      <c r="F516" s="8"/>
      <c r="G516" s="8"/>
      <c r="H516" s="8"/>
    </row>
    <row r="517" spans="1:8" ht="15">
      <c r="A517" s="1" t="s">
        <v>1145</v>
      </c>
      <c r="B517" s="9" t="s">
        <v>1146</v>
      </c>
      <c r="C517" s="8"/>
      <c r="D517" s="8"/>
      <c r="E517" s="8"/>
      <c r="F517" s="8"/>
      <c r="G517" s="8"/>
      <c r="H517" s="8"/>
    </row>
    <row r="518" spans="1:8" ht="15">
      <c r="A518" s="1" t="s">
        <v>1147</v>
      </c>
      <c r="B518" s="9" t="s">
        <v>1148</v>
      </c>
      <c r="C518" s="8"/>
      <c r="D518" s="8"/>
      <c r="E518" s="8"/>
      <c r="F518" s="8"/>
      <c r="G518" s="8"/>
      <c r="H518" s="8"/>
    </row>
    <row r="519" spans="1:8" ht="15">
      <c r="A519" s="1" t="s">
        <v>1149</v>
      </c>
      <c r="B519" s="9" t="s">
        <v>1150</v>
      </c>
      <c r="C519" s="8"/>
      <c r="D519" s="8"/>
      <c r="E519" s="8"/>
      <c r="F519" s="8"/>
      <c r="G519" s="8"/>
      <c r="H519" s="8"/>
    </row>
    <row r="520" spans="1:8" ht="15">
      <c r="A520" s="1" t="s">
        <v>1151</v>
      </c>
      <c r="B520" s="9" t="s">
        <v>1152</v>
      </c>
      <c r="C520" s="8"/>
      <c r="D520" s="8"/>
      <c r="E520" s="8"/>
      <c r="F520" s="8"/>
      <c r="G520" s="8"/>
      <c r="H520" s="8"/>
    </row>
    <row r="521" spans="1:8" ht="15">
      <c r="A521" s="1" t="s">
        <v>1153</v>
      </c>
      <c r="B521" s="9" t="s">
        <v>1154</v>
      </c>
      <c r="C521" s="8"/>
      <c r="D521" s="8"/>
      <c r="E521" s="8"/>
      <c r="F521" s="8"/>
      <c r="G521" s="8"/>
      <c r="H521" s="8"/>
    </row>
    <row r="522" spans="1:8" ht="15">
      <c r="A522" s="1" t="s">
        <v>1155</v>
      </c>
      <c r="B522" s="9" t="s">
        <v>1156</v>
      </c>
      <c r="C522" s="8"/>
      <c r="D522" s="8"/>
      <c r="E522" s="8"/>
      <c r="F522" s="8"/>
      <c r="G522" s="8"/>
      <c r="H522" s="8"/>
    </row>
    <row r="523" spans="1:8" ht="15">
      <c r="A523" s="1" t="s">
        <v>1157</v>
      </c>
      <c r="B523" s="9" t="s">
        <v>1158</v>
      </c>
      <c r="C523" s="8"/>
      <c r="D523" s="8"/>
      <c r="E523" s="8"/>
      <c r="F523" s="8"/>
      <c r="G523" s="8"/>
      <c r="H523" s="8"/>
    </row>
    <row r="524" spans="1:8" ht="15">
      <c r="A524" s="1" t="s">
        <v>1159</v>
      </c>
      <c r="B524" s="9" t="s">
        <v>1160</v>
      </c>
      <c r="C524" s="8"/>
      <c r="D524" s="8"/>
      <c r="E524" s="8"/>
      <c r="F524" s="8"/>
      <c r="G524" s="8"/>
      <c r="H524" s="8"/>
    </row>
    <row r="525" spans="1:8" ht="15">
      <c r="A525" s="1" t="s">
        <v>1161</v>
      </c>
      <c r="B525" s="9" t="s">
        <v>1162</v>
      </c>
      <c r="C525" s="8"/>
      <c r="D525" s="8"/>
      <c r="E525" s="8"/>
      <c r="F525" s="8"/>
      <c r="G525" s="8"/>
      <c r="H525" s="8"/>
    </row>
    <row r="526" spans="1:8" ht="15">
      <c r="A526" s="1" t="s">
        <v>1163</v>
      </c>
      <c r="B526" s="9" t="s">
        <v>1164</v>
      </c>
      <c r="C526" s="8"/>
      <c r="D526" s="8"/>
      <c r="E526" s="8"/>
      <c r="F526" s="8"/>
      <c r="G526" s="8"/>
      <c r="H526" s="8"/>
    </row>
    <row r="527" spans="1:8" ht="15">
      <c r="A527" s="1" t="s">
        <v>1165</v>
      </c>
      <c r="B527" s="9" t="s">
        <v>1166</v>
      </c>
      <c r="C527" s="3"/>
      <c r="D527" s="8"/>
      <c r="E527" s="8"/>
      <c r="F527" s="8"/>
      <c r="G527" s="8"/>
      <c r="H527" s="8"/>
    </row>
    <row r="528" spans="1:8" ht="15">
      <c r="A528" s="1" t="s">
        <v>1167</v>
      </c>
      <c r="B528" s="9" t="s">
        <v>1168</v>
      </c>
      <c r="C528" s="8"/>
      <c r="D528" s="8"/>
      <c r="E528" s="8"/>
      <c r="F528" s="8"/>
      <c r="G528" s="8"/>
      <c r="H528" s="8"/>
    </row>
    <row r="529" spans="1:8" ht="15">
      <c r="A529" s="1" t="s">
        <v>1169</v>
      </c>
      <c r="B529" s="9" t="s">
        <v>1170</v>
      </c>
      <c r="C529" s="8"/>
      <c r="D529" s="8"/>
      <c r="E529" s="8"/>
      <c r="F529" s="8"/>
      <c r="G529" s="8"/>
      <c r="H529" s="8"/>
    </row>
    <row r="530" spans="1:8" ht="15">
      <c r="A530" s="1" t="s">
        <v>1171</v>
      </c>
      <c r="B530" s="9" t="s">
        <v>1172</v>
      </c>
      <c r="C530" s="8"/>
      <c r="D530" s="8"/>
      <c r="E530" s="8"/>
      <c r="F530" s="8"/>
      <c r="G530" s="8"/>
      <c r="H530" s="8"/>
    </row>
    <row r="531" spans="1:8" ht="15">
      <c r="A531" s="1" t="s">
        <v>1173</v>
      </c>
      <c r="B531" s="9" t="s">
        <v>1174</v>
      </c>
      <c r="C531" s="8"/>
      <c r="D531" s="8"/>
      <c r="E531" s="8"/>
      <c r="F531" s="8"/>
      <c r="G531" s="8"/>
      <c r="H531" s="8"/>
    </row>
    <row r="532" spans="1:8" ht="15">
      <c r="A532" s="1" t="s">
        <v>1175</v>
      </c>
      <c r="B532" s="9" t="s">
        <v>1176</v>
      </c>
      <c r="C532" s="8"/>
      <c r="D532" s="8"/>
      <c r="E532" s="8"/>
      <c r="F532" s="8"/>
      <c r="G532" s="8"/>
      <c r="H532" s="8"/>
    </row>
    <row r="533" spans="1:8" ht="15">
      <c r="A533" s="1" t="s">
        <v>1177</v>
      </c>
      <c r="B533" s="9" t="s">
        <v>1178</v>
      </c>
      <c r="C533" s="8"/>
      <c r="D533" s="8"/>
      <c r="E533" s="8"/>
      <c r="F533" s="8"/>
      <c r="G533" s="8"/>
      <c r="H533" s="8"/>
    </row>
    <row r="534" spans="1:8" ht="15">
      <c r="A534" s="1" t="s">
        <v>1179</v>
      </c>
      <c r="B534" s="9" t="s">
        <v>1180</v>
      </c>
      <c r="C534" s="8"/>
      <c r="D534" s="8"/>
      <c r="E534" s="8"/>
      <c r="F534" s="8"/>
      <c r="G534" s="8"/>
      <c r="H534" s="8"/>
    </row>
    <row r="535" spans="1:8" ht="15">
      <c r="A535" s="1" t="s">
        <v>1181</v>
      </c>
      <c r="B535" s="9" t="s">
        <v>1182</v>
      </c>
      <c r="C535" s="8"/>
      <c r="D535" s="8"/>
      <c r="E535" s="8"/>
      <c r="F535" s="8"/>
      <c r="G535" s="8"/>
      <c r="H535" s="8"/>
    </row>
    <row r="536" spans="1:8" ht="15">
      <c r="A536" s="1" t="s">
        <v>1183</v>
      </c>
      <c r="B536" s="9" t="s">
        <v>1184</v>
      </c>
      <c r="C536" s="8"/>
      <c r="D536" s="8"/>
      <c r="E536" s="8"/>
      <c r="F536" s="8"/>
      <c r="G536" s="8"/>
      <c r="H536" s="8"/>
    </row>
    <row r="537" spans="1:8" ht="15">
      <c r="A537" s="1" t="s">
        <v>1185</v>
      </c>
      <c r="B537" s="9" t="s">
        <v>1186</v>
      </c>
      <c r="C537" s="8"/>
      <c r="D537" s="8"/>
      <c r="E537" s="8"/>
      <c r="F537" s="8"/>
      <c r="G537" s="8"/>
      <c r="H537" s="8"/>
    </row>
    <row r="538" spans="1:8" ht="15">
      <c r="A538" s="1" t="s">
        <v>1187</v>
      </c>
      <c r="B538" s="9" t="s">
        <v>1188</v>
      </c>
      <c r="C538" s="8"/>
      <c r="D538" s="8"/>
      <c r="E538" s="8"/>
      <c r="F538" s="8"/>
      <c r="G538" s="8"/>
      <c r="H538" s="8"/>
    </row>
    <row r="539" spans="1:8" ht="15">
      <c r="A539" s="1" t="s">
        <v>1189</v>
      </c>
      <c r="B539" s="9" t="s">
        <v>1190</v>
      </c>
      <c r="C539" s="8"/>
      <c r="D539" s="8"/>
      <c r="E539" s="8"/>
      <c r="F539" s="8"/>
      <c r="G539" s="8"/>
      <c r="H539" s="8"/>
    </row>
    <row r="540" spans="1:8" ht="15">
      <c r="A540" s="1" t="s">
        <v>1191</v>
      </c>
      <c r="B540" s="9" t="s">
        <v>1192</v>
      </c>
      <c r="C540" s="8"/>
      <c r="D540" s="8"/>
      <c r="E540" s="8"/>
      <c r="F540" s="8"/>
      <c r="G540" s="8"/>
      <c r="H540" s="8"/>
    </row>
    <row r="541" spans="1:8" ht="15">
      <c r="A541" s="1" t="s">
        <v>1193</v>
      </c>
      <c r="B541" s="9" t="s">
        <v>1194</v>
      </c>
      <c r="C541" s="3"/>
      <c r="D541" s="8"/>
      <c r="E541" s="8"/>
      <c r="F541" s="8"/>
      <c r="G541" s="8"/>
      <c r="H541" s="8"/>
    </row>
    <row r="542" spans="1:8" ht="15">
      <c r="A542" s="1" t="s">
        <v>1195</v>
      </c>
      <c r="B542" s="9" t="s">
        <v>1196</v>
      </c>
      <c r="C542" s="8"/>
      <c r="D542" s="8"/>
      <c r="E542" s="8"/>
      <c r="F542" s="8"/>
      <c r="G542" s="8"/>
      <c r="H542" s="8"/>
    </row>
    <row r="543" spans="1:8" ht="15">
      <c r="A543" s="1" t="s">
        <v>1197</v>
      </c>
      <c r="B543" s="9" t="s">
        <v>1198</v>
      </c>
      <c r="C543" s="8"/>
      <c r="D543" s="8"/>
      <c r="E543" s="8"/>
      <c r="F543" s="8"/>
      <c r="G543" s="8"/>
      <c r="H543" s="8"/>
    </row>
    <row r="544" spans="1:8" ht="15">
      <c r="A544" s="1" t="s">
        <v>1199</v>
      </c>
      <c r="B544" s="9" t="s">
        <v>1200</v>
      </c>
      <c r="C544" s="3"/>
      <c r="D544" s="8"/>
      <c r="E544" s="8"/>
      <c r="F544" s="8"/>
      <c r="G544" s="8"/>
      <c r="H544" s="8"/>
    </row>
    <row r="545" spans="1:8" ht="15">
      <c r="A545" s="1" t="s">
        <v>1201</v>
      </c>
      <c r="B545" s="9" t="s">
        <v>1202</v>
      </c>
      <c r="C545" s="8"/>
      <c r="D545" s="8"/>
      <c r="E545" s="8"/>
      <c r="F545" s="8"/>
      <c r="G545" s="8"/>
      <c r="H545" s="8"/>
    </row>
    <row r="546" spans="1:8" ht="15">
      <c r="A546" s="1" t="s">
        <v>1203</v>
      </c>
      <c r="B546" s="9" t="s">
        <v>1204</v>
      </c>
      <c r="C546" s="8"/>
      <c r="D546" s="8"/>
      <c r="E546" s="8"/>
      <c r="F546" s="8"/>
      <c r="G546" s="8"/>
      <c r="H546" s="8"/>
    </row>
    <row r="547" spans="1:8" ht="15">
      <c r="A547" s="1" t="s">
        <v>1205</v>
      </c>
      <c r="B547" s="9" t="s">
        <v>1206</v>
      </c>
      <c r="C547" s="8"/>
      <c r="D547" s="8"/>
      <c r="E547" s="8"/>
      <c r="F547" s="8"/>
      <c r="G547" s="8"/>
      <c r="H547" s="8"/>
    </row>
    <row r="548" spans="1:8" ht="15">
      <c r="A548" s="1" t="s">
        <v>1207</v>
      </c>
      <c r="B548" s="9" t="s">
        <v>1208</v>
      </c>
      <c r="C548" s="8"/>
      <c r="D548" s="8"/>
      <c r="E548" s="8"/>
      <c r="F548" s="8"/>
      <c r="G548" s="8"/>
      <c r="H548" s="8"/>
    </row>
    <row r="549" spans="1:8" ht="15">
      <c r="A549" s="1" t="s">
        <v>1209</v>
      </c>
      <c r="B549" s="9" t="s">
        <v>1210</v>
      </c>
      <c r="C549" s="8"/>
      <c r="D549" s="8"/>
      <c r="E549" s="8"/>
      <c r="F549" s="8"/>
      <c r="G549" s="8"/>
      <c r="H549" s="8"/>
    </row>
    <row r="550" spans="1:8" ht="15">
      <c r="A550" s="1" t="s">
        <v>1211</v>
      </c>
      <c r="B550" s="9" t="s">
        <v>1212</v>
      </c>
      <c r="C550" s="8"/>
      <c r="D550" s="8"/>
      <c r="E550" s="8"/>
      <c r="F550" s="8"/>
      <c r="G550" s="8"/>
      <c r="H550" s="8"/>
    </row>
    <row r="551" spans="1:8" ht="15">
      <c r="A551" s="1" t="s">
        <v>1213</v>
      </c>
      <c r="B551" s="9" t="s">
        <v>1214</v>
      </c>
      <c r="C551" s="8"/>
      <c r="D551" s="8"/>
      <c r="E551" s="8"/>
      <c r="F551" s="8"/>
      <c r="G551" s="8"/>
      <c r="H551" s="8"/>
    </row>
    <row r="552" spans="1:8" ht="15">
      <c r="A552" s="1" t="s">
        <v>1215</v>
      </c>
      <c r="B552" s="9" t="s">
        <v>1216</v>
      </c>
      <c r="C552" s="3"/>
      <c r="D552" s="8"/>
      <c r="E552" s="8"/>
      <c r="F552" s="8"/>
      <c r="G552" s="8"/>
      <c r="H552" s="8"/>
    </row>
    <row r="553" spans="1:8" ht="15">
      <c r="A553" s="1" t="s">
        <v>1217</v>
      </c>
      <c r="B553" s="9" t="s">
        <v>1218</v>
      </c>
      <c r="C553" s="8"/>
      <c r="D553" s="8"/>
      <c r="E553" s="8"/>
      <c r="F553" s="8"/>
      <c r="G553" s="8"/>
      <c r="H553" s="8"/>
    </row>
    <row r="554" spans="1:8" ht="15">
      <c r="A554" s="1" t="s">
        <v>1219</v>
      </c>
      <c r="B554" s="9" t="s">
        <v>1220</v>
      </c>
      <c r="C554" s="8"/>
      <c r="D554" s="8"/>
      <c r="E554" s="8"/>
      <c r="F554" s="8"/>
      <c r="G554" s="8"/>
      <c r="H554" s="8"/>
    </row>
    <row r="555" spans="1:8" ht="15">
      <c r="A555" s="1" t="s">
        <v>1221</v>
      </c>
      <c r="B555" s="9" t="s">
        <v>1222</v>
      </c>
      <c r="C555" s="8"/>
      <c r="D555" s="8"/>
      <c r="E555" s="8"/>
      <c r="F555" s="8"/>
      <c r="G555" s="8"/>
      <c r="H555" s="8"/>
    </row>
    <row r="556" spans="1:8" ht="15">
      <c r="A556" s="1" t="s">
        <v>1223</v>
      </c>
      <c r="B556" s="9" t="s">
        <v>1224</v>
      </c>
      <c r="C556" s="8"/>
      <c r="D556" s="8"/>
      <c r="E556" s="8"/>
      <c r="F556" s="8"/>
      <c r="G556" s="8"/>
      <c r="H556" s="8"/>
    </row>
    <row r="557" spans="1:8" ht="15">
      <c r="A557" s="1" t="s">
        <v>1225</v>
      </c>
      <c r="B557" s="9" t="s">
        <v>1226</v>
      </c>
      <c r="C557" s="8"/>
      <c r="D557" s="8"/>
      <c r="E557" s="8"/>
      <c r="F557" s="8"/>
      <c r="G557" s="8"/>
      <c r="H557" s="8"/>
    </row>
    <row r="558" spans="1:8" ht="15">
      <c r="A558" s="1" t="s">
        <v>1227</v>
      </c>
      <c r="B558" s="9" t="s">
        <v>1228</v>
      </c>
      <c r="C558" s="8"/>
      <c r="D558" s="8"/>
      <c r="E558" s="8"/>
      <c r="F558" s="8"/>
      <c r="G558" s="8"/>
      <c r="H558" s="8"/>
    </row>
    <row r="559" spans="1:8" ht="15">
      <c r="A559" s="1" t="s">
        <v>1229</v>
      </c>
      <c r="B559" s="9" t="s">
        <v>1230</v>
      </c>
      <c r="C559" s="8"/>
      <c r="D559" s="8"/>
      <c r="E559" s="8"/>
      <c r="F559" s="8"/>
      <c r="G559" s="8"/>
      <c r="H559" s="8"/>
    </row>
    <row r="560" spans="1:8" ht="15">
      <c r="A560" s="1" t="s">
        <v>1231</v>
      </c>
      <c r="B560" s="9" t="s">
        <v>1232</v>
      </c>
      <c r="C560" s="8"/>
      <c r="D560" s="8"/>
      <c r="E560" s="8"/>
      <c r="F560" s="8"/>
      <c r="G560" s="8"/>
      <c r="H560" s="8"/>
    </row>
    <row r="561" spans="1:8" ht="15">
      <c r="A561" s="1" t="s">
        <v>1233</v>
      </c>
      <c r="B561" s="9" t="s">
        <v>1234</v>
      </c>
      <c r="C561" s="8"/>
      <c r="D561" s="8"/>
      <c r="E561" s="8"/>
      <c r="F561" s="8"/>
      <c r="G561" s="8"/>
      <c r="H561" s="8"/>
    </row>
    <row r="562" spans="1:8" ht="15">
      <c r="A562" s="1" t="s">
        <v>1235</v>
      </c>
      <c r="B562" s="9" t="s">
        <v>1236</v>
      </c>
      <c r="C562" s="8"/>
      <c r="D562" s="8"/>
      <c r="E562" s="8"/>
      <c r="F562" s="8"/>
      <c r="G562" s="8"/>
      <c r="H562" s="8"/>
    </row>
    <row r="563" spans="1:8" ht="15">
      <c r="A563" s="1" t="s">
        <v>1237</v>
      </c>
      <c r="B563" s="9" t="s">
        <v>1238</v>
      </c>
      <c r="C563" s="8"/>
      <c r="D563" s="8"/>
      <c r="E563" s="8"/>
      <c r="F563" s="8"/>
      <c r="G563" s="8"/>
      <c r="H563" s="8"/>
    </row>
    <row r="564" spans="1:8" ht="15">
      <c r="A564" s="1" t="s">
        <v>1239</v>
      </c>
      <c r="B564" s="9" t="s">
        <v>1240</v>
      </c>
      <c r="C564" s="8"/>
      <c r="D564" s="8"/>
      <c r="E564" s="8"/>
      <c r="F564" s="8"/>
      <c r="G564" s="8"/>
      <c r="H564" s="8"/>
    </row>
    <row r="565" spans="1:8" ht="15">
      <c r="A565" s="1" t="s">
        <v>1241</v>
      </c>
      <c r="B565" s="9" t="s">
        <v>1242</v>
      </c>
      <c r="C565" s="8"/>
      <c r="D565" s="8"/>
      <c r="E565" s="8"/>
      <c r="F565" s="8"/>
      <c r="G565" s="8"/>
      <c r="H565" s="8"/>
    </row>
    <row r="566" spans="1:8" ht="15">
      <c r="A566" s="1" t="s">
        <v>1243</v>
      </c>
      <c r="B566" s="9" t="s">
        <v>1244</v>
      </c>
      <c r="C566" s="3"/>
      <c r="D566" s="8"/>
      <c r="E566" s="8"/>
      <c r="F566" s="8"/>
      <c r="G566" s="8"/>
      <c r="H566" s="8"/>
    </row>
    <row r="567" spans="1:8" ht="15">
      <c r="A567" s="1" t="s">
        <v>1245</v>
      </c>
      <c r="B567" s="9" t="s">
        <v>1246</v>
      </c>
      <c r="C567" s="8"/>
      <c r="D567" s="8"/>
      <c r="E567" s="8"/>
      <c r="F567" s="8"/>
      <c r="G567" s="8"/>
      <c r="H567" s="8"/>
    </row>
    <row r="568" spans="1:8" ht="15">
      <c r="A568" s="1" t="s">
        <v>1247</v>
      </c>
      <c r="B568" s="9" t="s">
        <v>1248</v>
      </c>
      <c r="C568" s="8"/>
      <c r="D568" s="8"/>
      <c r="E568" s="8"/>
      <c r="F568" s="8"/>
      <c r="G568" s="8"/>
      <c r="H568" s="8"/>
    </row>
    <row r="569" spans="1:8" ht="15">
      <c r="A569" s="1" t="s">
        <v>1249</v>
      </c>
      <c r="B569" s="9" t="s">
        <v>1250</v>
      </c>
      <c r="C569" s="3"/>
      <c r="D569" s="8"/>
      <c r="E569" s="8"/>
      <c r="F569" s="8"/>
      <c r="G569" s="8"/>
      <c r="H569" s="8"/>
    </row>
    <row r="570" spans="1:8" ht="15">
      <c r="A570" s="1" t="s">
        <v>1251</v>
      </c>
      <c r="B570" s="9" t="s">
        <v>1252</v>
      </c>
      <c r="C570" s="3"/>
      <c r="D570" s="8"/>
      <c r="E570" s="8"/>
      <c r="F570" s="8"/>
      <c r="G570" s="8"/>
      <c r="H570" s="8"/>
    </row>
    <row r="571" spans="1:8" ht="15">
      <c r="A571" s="1" t="s">
        <v>1253</v>
      </c>
      <c r="B571" s="9" t="s">
        <v>1254</v>
      </c>
      <c r="C571" s="8"/>
      <c r="D571" s="8"/>
      <c r="E571" s="8"/>
      <c r="F571" s="8"/>
      <c r="G571" s="8"/>
      <c r="H571" s="8"/>
    </row>
    <row r="572" spans="1:8" ht="15">
      <c r="A572" s="1" t="s">
        <v>1255</v>
      </c>
      <c r="B572" s="9" t="s">
        <v>1256</v>
      </c>
      <c r="C572" s="8"/>
      <c r="D572" s="8"/>
      <c r="E572" s="8"/>
      <c r="F572" s="8"/>
      <c r="G572" s="8"/>
      <c r="H572" s="8"/>
    </row>
    <row r="573" spans="1:8" ht="15">
      <c r="A573" s="1" t="s">
        <v>1257</v>
      </c>
      <c r="B573" s="9" t="s">
        <v>1258</v>
      </c>
      <c r="C573" s="8"/>
      <c r="D573" s="8"/>
      <c r="E573" s="8"/>
      <c r="F573" s="8"/>
      <c r="G573" s="8"/>
      <c r="H573" s="8"/>
    </row>
    <row r="574" spans="1:8" ht="15">
      <c r="A574" s="1" t="s">
        <v>1259</v>
      </c>
      <c r="B574" s="9" t="s">
        <v>1260</v>
      </c>
      <c r="C574" s="8"/>
      <c r="D574" s="8"/>
      <c r="E574" s="8"/>
      <c r="F574" s="8"/>
      <c r="G574" s="8"/>
      <c r="H574" s="8"/>
    </row>
    <row r="575" spans="1:8" ht="15">
      <c r="A575" s="1" t="s">
        <v>1261</v>
      </c>
      <c r="B575" s="9" t="s">
        <v>1262</v>
      </c>
      <c r="C575" s="8"/>
      <c r="D575" s="8"/>
      <c r="E575" s="8"/>
      <c r="F575" s="8"/>
      <c r="G575" s="8"/>
      <c r="H575" s="8"/>
    </row>
    <row r="576" spans="1:8" ht="15">
      <c r="A576" s="1" t="s">
        <v>1263</v>
      </c>
      <c r="B576" s="9" t="s">
        <v>1264</v>
      </c>
      <c r="C576" s="8"/>
      <c r="D576" s="8"/>
      <c r="E576" s="8"/>
      <c r="F576" s="8"/>
      <c r="G576" s="8"/>
      <c r="H576" s="8"/>
    </row>
    <row r="577" spans="1:8" ht="15">
      <c r="A577" s="1" t="s">
        <v>1265</v>
      </c>
      <c r="B577" s="9" t="s">
        <v>1266</v>
      </c>
      <c r="C577" s="8"/>
      <c r="D577" s="8"/>
      <c r="E577" s="8"/>
      <c r="F577" s="8"/>
      <c r="G577" s="8"/>
      <c r="H577" s="8"/>
    </row>
    <row r="578" spans="1:8" ht="15">
      <c r="A578" s="1" t="s">
        <v>1267</v>
      </c>
      <c r="B578" s="9" t="s">
        <v>1268</v>
      </c>
      <c r="C578" s="8"/>
      <c r="D578" s="8"/>
      <c r="E578" s="8"/>
      <c r="F578" s="8"/>
      <c r="G578" s="8"/>
      <c r="H578" s="8"/>
    </row>
    <row r="579" spans="1:8" ht="12.75">
      <c r="A579" s="10"/>
      <c r="B579" s="10"/>
      <c r="C579" s="11"/>
      <c r="D579" s="11"/>
      <c r="E579" s="11"/>
      <c r="F579" s="11"/>
      <c r="G579" s="11"/>
      <c r="H579" s="11"/>
    </row>
    <row r="580" spans="1:8" ht="12.75">
      <c r="A580" s="10"/>
      <c r="B580" s="10"/>
      <c r="C580" s="11"/>
      <c r="D580" s="11"/>
      <c r="E580" s="11"/>
      <c r="F580" s="11"/>
      <c r="G580" s="11"/>
      <c r="H580" s="11"/>
    </row>
    <row r="581" spans="1:8" ht="12.75">
      <c r="A581" s="10"/>
      <c r="B581" s="10"/>
      <c r="C581" s="11"/>
      <c r="D581" s="11"/>
      <c r="E581" s="11"/>
      <c r="F581" s="11"/>
      <c r="G581" s="11"/>
      <c r="H581" s="11"/>
    </row>
    <row r="582" spans="1:8" ht="12.75">
      <c r="A582" s="10"/>
      <c r="B582" s="10"/>
      <c r="C582" s="11"/>
      <c r="D582" s="11"/>
      <c r="E582" s="11"/>
      <c r="F582" s="11"/>
      <c r="G582" s="11"/>
      <c r="H582" s="11"/>
    </row>
    <row r="583" spans="1:8" ht="12.75">
      <c r="A583" s="10"/>
      <c r="B583" s="10"/>
      <c r="C583" s="11"/>
      <c r="D583" s="11"/>
      <c r="E583" s="11"/>
      <c r="F583" s="11"/>
      <c r="G583" s="11"/>
      <c r="H583" s="11"/>
    </row>
    <row r="584" spans="1:8" ht="12.75">
      <c r="A584" s="10"/>
      <c r="B584" s="10"/>
      <c r="C584" s="11"/>
      <c r="D584" s="11"/>
      <c r="E584" s="11"/>
      <c r="F584" s="11"/>
      <c r="G584" s="11"/>
      <c r="H584" s="11"/>
    </row>
    <row r="585" spans="1:8" ht="12.75">
      <c r="A585" s="10"/>
      <c r="B585" s="10"/>
      <c r="C585" s="11"/>
      <c r="D585" s="11"/>
      <c r="E585" s="11"/>
      <c r="F585" s="11"/>
      <c r="G585" s="11"/>
      <c r="H585" s="11"/>
    </row>
    <row r="586" spans="1:8" ht="12.75">
      <c r="A586" s="10"/>
      <c r="B586" s="10"/>
      <c r="C586" s="11"/>
      <c r="D586" s="11"/>
      <c r="E586" s="11"/>
      <c r="F586" s="11"/>
      <c r="G586" s="11"/>
      <c r="H586" s="11"/>
    </row>
    <row r="587" spans="1:8" ht="12.75">
      <c r="A587" s="10"/>
      <c r="B587" s="10"/>
      <c r="C587" s="11"/>
      <c r="D587" s="11"/>
      <c r="E587" s="11"/>
      <c r="F587" s="11"/>
      <c r="G587" s="11"/>
      <c r="H587" s="11"/>
    </row>
    <row r="588" spans="1:8" ht="12.75">
      <c r="A588" s="10"/>
      <c r="B588" s="10"/>
      <c r="C588" s="11"/>
      <c r="D588" s="11"/>
      <c r="E588" s="11"/>
      <c r="F588" s="11"/>
      <c r="G588" s="11"/>
      <c r="H588" s="11"/>
    </row>
    <row r="589" spans="1:8" ht="12.75">
      <c r="A589" s="10"/>
      <c r="B589" s="10"/>
      <c r="C589" s="11"/>
      <c r="D589" s="11"/>
      <c r="E589" s="11"/>
      <c r="F589" s="11"/>
      <c r="G589" s="11"/>
      <c r="H589" s="11"/>
    </row>
    <row r="590" spans="1:8" ht="12.75">
      <c r="A590" s="10"/>
      <c r="B590" s="10"/>
      <c r="C590" s="11"/>
      <c r="D590" s="11"/>
      <c r="E590" s="11"/>
      <c r="F590" s="11"/>
      <c r="G590" s="11"/>
      <c r="H590" s="11"/>
    </row>
    <row r="591" spans="1:8" ht="12.75">
      <c r="A591" s="10"/>
      <c r="B591" s="10"/>
      <c r="C591" s="11"/>
      <c r="D591" s="11"/>
      <c r="E591" s="11"/>
      <c r="F591" s="11"/>
      <c r="G591" s="11"/>
      <c r="H591" s="11"/>
    </row>
    <row r="592" spans="1:8" ht="12.75">
      <c r="A592" s="10"/>
      <c r="B592" s="10"/>
      <c r="C592" s="11"/>
      <c r="D592" s="11"/>
      <c r="E592" s="11"/>
      <c r="F592" s="11"/>
      <c r="G592" s="11"/>
      <c r="H592" s="11"/>
    </row>
    <row r="593" spans="1:8" ht="12.75">
      <c r="A593" s="10"/>
      <c r="B593" s="10"/>
      <c r="C593" s="11"/>
      <c r="D593" s="11"/>
      <c r="E593" s="11"/>
      <c r="F593" s="11"/>
      <c r="G593" s="11"/>
      <c r="H593" s="11"/>
    </row>
    <row r="594" spans="1:8" ht="12.75">
      <c r="A594" s="10"/>
      <c r="B594" s="10"/>
      <c r="C594" s="11"/>
      <c r="D594" s="11"/>
      <c r="E594" s="11"/>
      <c r="F594" s="11"/>
      <c r="G594" s="11"/>
      <c r="H594" s="11"/>
    </row>
    <row r="595" spans="1:8" ht="12.75">
      <c r="A595" s="10"/>
      <c r="B595" s="10"/>
      <c r="C595" s="11"/>
      <c r="D595" s="11"/>
      <c r="E595" s="11"/>
      <c r="F595" s="11"/>
      <c r="G595" s="11"/>
      <c r="H595" s="11"/>
    </row>
    <row r="596" spans="1:8" ht="12.75">
      <c r="A596" s="10"/>
      <c r="B596" s="10"/>
      <c r="C596" s="11"/>
      <c r="D596" s="11"/>
      <c r="E596" s="11"/>
      <c r="F596" s="11"/>
      <c r="G596" s="11"/>
      <c r="H596" s="11"/>
    </row>
    <row r="597" spans="1:8" ht="12.75">
      <c r="A597" s="10"/>
      <c r="B597" s="10"/>
      <c r="C597" s="11"/>
      <c r="D597" s="11"/>
      <c r="E597" s="11"/>
      <c r="F597" s="11"/>
      <c r="G597" s="11"/>
      <c r="H597" s="11"/>
    </row>
    <row r="598" spans="1:8" ht="12.75">
      <c r="A598" s="10"/>
      <c r="B598" s="10"/>
      <c r="C598" s="11"/>
      <c r="D598" s="11"/>
      <c r="E598" s="11"/>
      <c r="F598" s="11"/>
      <c r="G598" s="11"/>
      <c r="H598" s="11"/>
    </row>
    <row r="599" spans="1:8" ht="12.75">
      <c r="A599" s="10"/>
      <c r="B599" s="10"/>
      <c r="C599" s="11"/>
      <c r="D599" s="11"/>
      <c r="E599" s="11"/>
      <c r="F599" s="11"/>
      <c r="G599" s="11"/>
      <c r="H599" s="11"/>
    </row>
    <row r="600" spans="1:8" ht="12.75">
      <c r="A600" s="10"/>
      <c r="B600" s="10"/>
      <c r="C600" s="11"/>
      <c r="D600" s="11"/>
      <c r="E600" s="11"/>
      <c r="F600" s="11"/>
      <c r="G600" s="11"/>
      <c r="H600" s="11"/>
    </row>
    <row r="601" spans="1:8" ht="12.75">
      <c r="A601" s="10"/>
      <c r="B601" s="10"/>
      <c r="C601" s="11"/>
      <c r="D601" s="11"/>
      <c r="E601" s="11"/>
      <c r="F601" s="11"/>
      <c r="G601" s="11"/>
      <c r="H601" s="11"/>
    </row>
    <row r="602" spans="1:8" ht="12.75">
      <c r="A602" s="10"/>
      <c r="B602" s="10"/>
      <c r="C602" s="11"/>
      <c r="D602" s="11"/>
      <c r="E602" s="11"/>
      <c r="F602" s="11"/>
      <c r="G602" s="11"/>
      <c r="H602" s="11"/>
    </row>
    <row r="603" spans="1:8" ht="12.75">
      <c r="A603" s="10"/>
      <c r="B603" s="10"/>
      <c r="C603" s="11"/>
      <c r="D603" s="11"/>
      <c r="E603" s="11"/>
      <c r="F603" s="11"/>
      <c r="G603" s="11"/>
      <c r="H603" s="11"/>
    </row>
    <row r="604" spans="1:8" ht="12.75">
      <c r="A604" s="10"/>
      <c r="B604" s="10"/>
      <c r="C604" s="11"/>
      <c r="D604" s="11"/>
      <c r="E604" s="11"/>
      <c r="F604" s="11"/>
      <c r="G604" s="11"/>
      <c r="H604" s="11"/>
    </row>
    <row r="605" spans="1:8" ht="12.75">
      <c r="A605" s="10"/>
      <c r="B605" s="10"/>
      <c r="C605" s="11"/>
      <c r="D605" s="11"/>
      <c r="E605" s="11"/>
      <c r="F605" s="11"/>
      <c r="G605" s="11"/>
      <c r="H605" s="11"/>
    </row>
    <row r="606" spans="1:8" ht="12.75">
      <c r="A606" s="10"/>
      <c r="B606" s="10"/>
      <c r="C606" s="11"/>
      <c r="D606" s="11"/>
      <c r="E606" s="11"/>
      <c r="F606" s="11"/>
      <c r="G606" s="11"/>
      <c r="H606" s="11"/>
    </row>
    <row r="607" spans="1:8" ht="12.75">
      <c r="A607" s="10"/>
      <c r="B607" s="10"/>
      <c r="C607" s="11"/>
      <c r="D607" s="11"/>
      <c r="E607" s="11"/>
      <c r="F607" s="11"/>
      <c r="G607" s="11"/>
      <c r="H607" s="11"/>
    </row>
    <row r="608" spans="1:8" ht="12.75">
      <c r="A608" s="10"/>
      <c r="B608" s="10"/>
      <c r="C608" s="11"/>
      <c r="D608" s="11"/>
      <c r="E608" s="11"/>
      <c r="F608" s="11"/>
      <c r="G608" s="11"/>
      <c r="H608" s="11"/>
    </row>
    <row r="609" spans="1:8" ht="12.75">
      <c r="A609" s="10"/>
      <c r="B609" s="10"/>
      <c r="C609" s="11"/>
      <c r="D609" s="11"/>
      <c r="E609" s="11"/>
      <c r="F609" s="11"/>
      <c r="G609" s="11"/>
      <c r="H609" s="11"/>
    </row>
    <row r="610" spans="1:8" ht="12.75">
      <c r="A610" s="10"/>
      <c r="B610" s="10"/>
      <c r="C610" s="11"/>
      <c r="D610" s="11"/>
      <c r="E610" s="11"/>
      <c r="F610" s="11"/>
      <c r="G610" s="11"/>
      <c r="H610" s="11"/>
    </row>
    <row r="611" spans="1:8" ht="12.75">
      <c r="A611" s="10"/>
      <c r="B611" s="10"/>
      <c r="C611" s="11"/>
      <c r="D611" s="11"/>
      <c r="E611" s="11"/>
      <c r="F611" s="11"/>
      <c r="G611" s="11"/>
      <c r="H611" s="11"/>
    </row>
    <row r="612" spans="1:8" ht="12.75">
      <c r="A612" s="10"/>
      <c r="B612" s="10"/>
      <c r="C612" s="11"/>
      <c r="D612" s="11"/>
      <c r="E612" s="11"/>
      <c r="F612" s="11"/>
      <c r="G612" s="11"/>
      <c r="H612" s="11"/>
    </row>
    <row r="613" spans="1:8" ht="12.75">
      <c r="A613" s="10"/>
      <c r="B613" s="10"/>
      <c r="C613" s="11"/>
      <c r="D613" s="11"/>
      <c r="E613" s="11"/>
      <c r="F613" s="11"/>
      <c r="G613" s="11"/>
      <c r="H613" s="11"/>
    </row>
    <row r="614" spans="1:8" ht="12.75">
      <c r="A614" s="10"/>
      <c r="B614" s="10"/>
      <c r="C614" s="11"/>
      <c r="D614" s="11"/>
      <c r="E614" s="11"/>
      <c r="F614" s="11"/>
      <c r="G614" s="11"/>
      <c r="H614" s="11"/>
    </row>
    <row r="615" spans="1:8" ht="12.75">
      <c r="A615" s="10"/>
      <c r="B615" s="10"/>
      <c r="C615" s="11"/>
      <c r="D615" s="11"/>
      <c r="E615" s="11"/>
      <c r="F615" s="11"/>
      <c r="G615" s="11"/>
      <c r="H615" s="11"/>
    </row>
    <row r="616" spans="1:8" ht="12.75">
      <c r="A616" s="10"/>
      <c r="B616" s="10"/>
      <c r="C616" s="11"/>
      <c r="D616" s="11"/>
      <c r="E616" s="11"/>
      <c r="F616" s="11"/>
      <c r="G616" s="11"/>
      <c r="H616" s="11"/>
    </row>
    <row r="617" spans="1:8" ht="12.75">
      <c r="A617" s="10"/>
      <c r="B617" s="10"/>
      <c r="C617" s="11"/>
      <c r="D617" s="11"/>
      <c r="E617" s="11"/>
      <c r="F617" s="11"/>
      <c r="G617" s="11"/>
      <c r="H617" s="11"/>
    </row>
    <row r="618" spans="1:8" ht="12.75">
      <c r="A618" s="10"/>
      <c r="B618" s="10"/>
      <c r="C618" s="11"/>
      <c r="D618" s="11"/>
      <c r="E618" s="11"/>
      <c r="F618" s="11"/>
      <c r="G618" s="11"/>
      <c r="H618" s="11"/>
    </row>
    <row r="619" spans="1:8" ht="12.75">
      <c r="A619" s="10"/>
      <c r="B619" s="10"/>
      <c r="C619" s="11"/>
      <c r="D619" s="11"/>
      <c r="E619" s="11"/>
      <c r="F619" s="11"/>
      <c r="G619" s="11"/>
      <c r="H619" s="11"/>
    </row>
    <row r="620" spans="1:8" ht="12.75">
      <c r="A620" s="10"/>
      <c r="B620" s="10"/>
      <c r="C620" s="11"/>
      <c r="D620" s="11"/>
      <c r="E620" s="11"/>
      <c r="F620" s="11"/>
      <c r="G620" s="11"/>
      <c r="H620" s="11"/>
    </row>
    <row r="621" spans="1:8" ht="12.75">
      <c r="A621" s="10"/>
      <c r="B621" s="10"/>
      <c r="C621" s="11"/>
      <c r="D621" s="11"/>
      <c r="E621" s="11"/>
      <c r="F621" s="11"/>
      <c r="G621" s="11"/>
      <c r="H621" s="11"/>
    </row>
    <row r="622" spans="1:8" ht="12.75">
      <c r="A622" s="10"/>
      <c r="B622" s="10"/>
      <c r="C622" s="11"/>
      <c r="D622" s="11"/>
      <c r="E622" s="11"/>
      <c r="F622" s="11"/>
      <c r="G622" s="11"/>
      <c r="H622" s="11"/>
    </row>
    <row r="623" spans="1:8" ht="12.75">
      <c r="A623" s="10"/>
      <c r="B623" s="10"/>
      <c r="C623" s="11"/>
      <c r="D623" s="11"/>
      <c r="E623" s="11"/>
      <c r="F623" s="11"/>
      <c r="G623" s="11"/>
      <c r="H623" s="11"/>
    </row>
    <row r="624" spans="1:8" ht="12.75">
      <c r="A624" s="10"/>
      <c r="B624" s="10"/>
      <c r="C624" s="11"/>
      <c r="D624" s="11"/>
      <c r="E624" s="11"/>
      <c r="F624" s="11"/>
      <c r="G624" s="11"/>
      <c r="H624" s="11"/>
    </row>
    <row r="625" spans="1:8" ht="12.75">
      <c r="A625" s="10"/>
      <c r="B625" s="10"/>
      <c r="C625" s="11"/>
      <c r="D625" s="11"/>
      <c r="E625" s="11"/>
      <c r="F625" s="11"/>
      <c r="G625" s="11"/>
      <c r="H625" s="11"/>
    </row>
    <row r="626" spans="1:8" ht="12.75">
      <c r="A626" s="10"/>
      <c r="B626" s="10"/>
      <c r="C626" s="11"/>
      <c r="D626" s="11"/>
      <c r="E626" s="11"/>
      <c r="F626" s="11"/>
      <c r="G626" s="11"/>
      <c r="H626" s="11"/>
    </row>
    <row r="627" spans="1:8" ht="12.75">
      <c r="A627" s="10"/>
      <c r="B627" s="10"/>
      <c r="C627" s="11"/>
      <c r="D627" s="11"/>
      <c r="E627" s="11"/>
      <c r="F627" s="11"/>
      <c r="G627" s="11"/>
      <c r="H627" s="11"/>
    </row>
    <row r="628" spans="1:8" ht="12.75">
      <c r="A628" s="10"/>
      <c r="B628" s="10"/>
      <c r="C628" s="11"/>
      <c r="D628" s="11"/>
      <c r="E628" s="11"/>
      <c r="F628" s="11"/>
      <c r="G628" s="11"/>
      <c r="H628" s="11"/>
    </row>
    <row r="629" spans="1:8" ht="12.75">
      <c r="A629" s="10"/>
      <c r="B629" s="10"/>
      <c r="C629" s="11"/>
      <c r="D629" s="11"/>
      <c r="E629" s="11"/>
      <c r="F629" s="11"/>
      <c r="G629" s="11"/>
      <c r="H629" s="11"/>
    </row>
    <row r="630" spans="1:8" ht="12.75">
      <c r="A630" s="10"/>
      <c r="B630" s="10"/>
      <c r="C630" s="11"/>
      <c r="D630" s="11"/>
      <c r="E630" s="11"/>
      <c r="F630" s="11"/>
      <c r="G630" s="11"/>
      <c r="H630" s="11"/>
    </row>
    <row r="631" spans="1:8" ht="12.75">
      <c r="A631" s="10"/>
      <c r="B631" s="10"/>
      <c r="C631" s="11"/>
      <c r="D631" s="11"/>
      <c r="E631" s="11"/>
      <c r="F631" s="11"/>
      <c r="G631" s="11"/>
      <c r="H631" s="11"/>
    </row>
    <row r="632" spans="1:8" ht="12.75">
      <c r="A632" s="10"/>
      <c r="B632" s="10"/>
      <c r="C632" s="11"/>
      <c r="D632" s="11"/>
      <c r="E632" s="11"/>
      <c r="F632" s="11"/>
      <c r="G632" s="11"/>
      <c r="H632" s="11"/>
    </row>
    <row r="633" spans="1:8" ht="12.75">
      <c r="A633" s="10"/>
      <c r="B633" s="10"/>
      <c r="C633" s="11"/>
      <c r="D633" s="11"/>
      <c r="E633" s="11"/>
      <c r="F633" s="11"/>
      <c r="G633" s="11"/>
      <c r="H633" s="11"/>
    </row>
    <row r="634" spans="1:8" ht="12.75">
      <c r="A634" s="10"/>
      <c r="B634" s="10"/>
      <c r="C634" s="11"/>
      <c r="D634" s="11"/>
      <c r="E634" s="11"/>
      <c r="F634" s="11"/>
      <c r="G634" s="11"/>
      <c r="H634" s="11"/>
    </row>
    <row r="635" spans="1:8" ht="12.75">
      <c r="A635" s="10"/>
      <c r="B635" s="10"/>
      <c r="C635" s="11"/>
      <c r="D635" s="11"/>
      <c r="E635" s="11"/>
      <c r="F635" s="11"/>
      <c r="G635" s="11"/>
      <c r="H635" s="11"/>
    </row>
    <row r="636" spans="1:8" ht="12.75">
      <c r="A636" s="10"/>
      <c r="B636" s="10"/>
      <c r="C636" s="11"/>
      <c r="D636" s="11"/>
      <c r="E636" s="11"/>
      <c r="F636" s="11"/>
      <c r="G636" s="11"/>
      <c r="H636" s="11"/>
    </row>
    <row r="637" spans="1:8" ht="12.75">
      <c r="A637" s="10"/>
      <c r="B637" s="10"/>
      <c r="C637" s="11"/>
      <c r="D637" s="11"/>
      <c r="E637" s="11"/>
      <c r="F637" s="11"/>
      <c r="G637" s="11"/>
      <c r="H637" s="11"/>
    </row>
    <row r="638" spans="1:8" ht="12.75">
      <c r="A638" s="10"/>
      <c r="B638" s="10"/>
      <c r="C638" s="11"/>
      <c r="D638" s="11"/>
      <c r="E638" s="11"/>
      <c r="F638" s="11"/>
      <c r="G638" s="11"/>
      <c r="H638" s="11"/>
    </row>
    <row r="639" spans="1:8" ht="12.75">
      <c r="A639" s="10"/>
      <c r="B639" s="10"/>
      <c r="C639" s="11"/>
      <c r="D639" s="11"/>
      <c r="E639" s="11"/>
      <c r="F639" s="11"/>
      <c r="G639" s="11"/>
      <c r="H639" s="11"/>
    </row>
    <row r="640" spans="1:8" ht="12.75">
      <c r="A640" s="10"/>
      <c r="B640" s="10"/>
      <c r="C640" s="11"/>
      <c r="D640" s="11"/>
      <c r="E640" s="11"/>
      <c r="F640" s="11"/>
      <c r="G640" s="11"/>
      <c r="H640" s="11"/>
    </row>
    <row r="641" spans="1:8" ht="12.75">
      <c r="A641" s="10"/>
      <c r="B641" s="10"/>
      <c r="C641" s="11"/>
      <c r="D641" s="11"/>
      <c r="E641" s="11"/>
      <c r="F641" s="11"/>
      <c r="G641" s="11"/>
      <c r="H641" s="11"/>
    </row>
    <row r="642" spans="1:8" ht="12.75">
      <c r="A642" s="10"/>
      <c r="B642" s="10"/>
      <c r="C642" s="11"/>
      <c r="D642" s="11"/>
      <c r="E642" s="11"/>
      <c r="F642" s="11"/>
      <c r="G642" s="11"/>
      <c r="H642" s="11"/>
    </row>
    <row r="643" spans="1:8" ht="12.75">
      <c r="A643" s="10"/>
      <c r="B643" s="10"/>
      <c r="C643" s="11"/>
      <c r="D643" s="11"/>
      <c r="E643" s="11"/>
      <c r="F643" s="11"/>
      <c r="G643" s="11"/>
      <c r="H643" s="11"/>
    </row>
    <row r="644" spans="1:8" ht="12.75">
      <c r="A644" s="10"/>
      <c r="B644" s="10"/>
      <c r="C644" s="11"/>
      <c r="D644" s="11"/>
      <c r="E644" s="11"/>
      <c r="F644" s="11"/>
      <c r="G644" s="11"/>
      <c r="H644" s="11"/>
    </row>
    <row r="645" spans="1:8" ht="12.75">
      <c r="A645" s="10"/>
      <c r="B645" s="10"/>
      <c r="C645" s="11"/>
      <c r="D645" s="11"/>
      <c r="E645" s="11"/>
      <c r="F645" s="11"/>
      <c r="G645" s="11"/>
      <c r="H645" s="11"/>
    </row>
    <row r="646" spans="1:8" ht="12.75">
      <c r="A646" s="10"/>
      <c r="B646" s="10"/>
      <c r="C646" s="11"/>
      <c r="D646" s="11"/>
      <c r="E646" s="11"/>
      <c r="F646" s="11"/>
      <c r="G646" s="11"/>
      <c r="H646" s="11"/>
    </row>
    <row r="647" spans="1:8" ht="12.75">
      <c r="A647" s="10"/>
      <c r="B647" s="10"/>
      <c r="C647" s="11"/>
      <c r="D647" s="11"/>
      <c r="E647" s="11"/>
      <c r="F647" s="11"/>
      <c r="G647" s="11"/>
      <c r="H647" s="11"/>
    </row>
    <row r="648" spans="1:8" ht="12.75">
      <c r="A648" s="10"/>
      <c r="B648" s="10"/>
      <c r="C648" s="11"/>
      <c r="D648" s="11"/>
      <c r="E648" s="11"/>
      <c r="F648" s="11"/>
      <c r="G648" s="11"/>
      <c r="H648" s="11"/>
    </row>
    <row r="649" spans="1:8" ht="12.75">
      <c r="A649" s="10"/>
      <c r="B649" s="10"/>
      <c r="C649" s="11"/>
      <c r="D649" s="11"/>
      <c r="E649" s="11"/>
      <c r="F649" s="11"/>
      <c r="G649" s="11"/>
      <c r="H649" s="11"/>
    </row>
    <row r="650" spans="1:8" ht="12.75">
      <c r="A650" s="10"/>
      <c r="B650" s="10"/>
      <c r="C650" s="11"/>
      <c r="D650" s="11"/>
      <c r="E650" s="11"/>
      <c r="F650" s="11"/>
      <c r="G650" s="11"/>
      <c r="H650" s="11"/>
    </row>
    <row r="651" spans="1:8" ht="12.75">
      <c r="A651" s="10"/>
      <c r="B651" s="10"/>
      <c r="C651" s="11"/>
      <c r="D651" s="11"/>
      <c r="E651" s="11"/>
      <c r="F651" s="11"/>
      <c r="G651" s="11"/>
      <c r="H651" s="11"/>
    </row>
    <row r="652" spans="1:8" ht="12.75">
      <c r="A652" s="10"/>
      <c r="B652" s="10"/>
      <c r="C652" s="11"/>
      <c r="D652" s="11"/>
      <c r="E652" s="11"/>
      <c r="F652" s="11"/>
      <c r="G652" s="11"/>
      <c r="H652" s="11"/>
    </row>
    <row r="653" spans="1:8" ht="12.75">
      <c r="A653" s="10"/>
      <c r="B653" s="10"/>
      <c r="C653" s="11"/>
      <c r="D653" s="11"/>
      <c r="E653" s="11"/>
      <c r="F653" s="11"/>
      <c r="G653" s="11"/>
      <c r="H653" s="11"/>
    </row>
    <row r="654" spans="1:8" ht="12.75">
      <c r="A654" s="10"/>
      <c r="B654" s="10"/>
      <c r="C654" s="11"/>
      <c r="D654" s="11"/>
      <c r="E654" s="11"/>
      <c r="F654" s="11"/>
      <c r="G654" s="11"/>
      <c r="H654" s="11"/>
    </row>
    <row r="655" spans="1:8" ht="12.75">
      <c r="A655" s="10"/>
      <c r="B655" s="10"/>
      <c r="C655" s="11"/>
      <c r="D655" s="11"/>
      <c r="E655" s="11"/>
      <c r="F655" s="11"/>
      <c r="G655" s="11"/>
      <c r="H655" s="11"/>
    </row>
    <row r="656" spans="1:8" ht="12.75">
      <c r="A656" s="10"/>
      <c r="B656" s="10"/>
      <c r="C656" s="11"/>
      <c r="D656" s="11"/>
      <c r="E656" s="11"/>
      <c r="F656" s="11"/>
      <c r="G656" s="11"/>
      <c r="H656" s="11"/>
    </row>
    <row r="657" spans="1:8" ht="12.75">
      <c r="A657" s="10"/>
      <c r="B657" s="10"/>
      <c r="C657" s="11"/>
      <c r="D657" s="11"/>
      <c r="E657" s="11"/>
      <c r="F657" s="11"/>
      <c r="G657" s="11"/>
      <c r="H657" s="11"/>
    </row>
    <row r="658" spans="1:8" ht="12.75">
      <c r="A658" s="10"/>
      <c r="B658" s="10"/>
      <c r="C658" s="11"/>
      <c r="D658" s="11"/>
      <c r="E658" s="11"/>
      <c r="F658" s="11"/>
      <c r="G658" s="11"/>
      <c r="H658" s="11"/>
    </row>
    <row r="659" spans="1:8" ht="12.75">
      <c r="A659" s="10"/>
      <c r="B659" s="10"/>
      <c r="C659" s="11"/>
      <c r="D659" s="11"/>
      <c r="E659" s="11"/>
      <c r="F659" s="11"/>
      <c r="G659" s="11"/>
      <c r="H659" s="11"/>
    </row>
    <row r="660" spans="1:8" ht="12.75">
      <c r="A660" s="10"/>
      <c r="B660" s="10"/>
      <c r="C660" s="11"/>
      <c r="D660" s="11"/>
      <c r="E660" s="11"/>
      <c r="F660" s="11"/>
      <c r="G660" s="11"/>
      <c r="H660" s="11"/>
    </row>
    <row r="661" spans="1:8" ht="12.75">
      <c r="A661" s="10"/>
      <c r="B661" s="10"/>
      <c r="C661" s="11"/>
      <c r="D661" s="11"/>
      <c r="E661" s="11"/>
      <c r="F661" s="11"/>
      <c r="G661" s="11"/>
      <c r="H661" s="11"/>
    </row>
    <row r="662" spans="1:8" ht="12.75">
      <c r="A662" s="10"/>
      <c r="B662" s="10"/>
      <c r="C662" s="11"/>
      <c r="D662" s="11"/>
      <c r="E662" s="11"/>
      <c r="F662" s="11"/>
      <c r="G662" s="11"/>
      <c r="H662" s="11"/>
    </row>
    <row r="663" spans="1:8" ht="12.75">
      <c r="A663" s="10"/>
      <c r="B663" s="10"/>
      <c r="C663" s="11"/>
      <c r="D663" s="11"/>
      <c r="E663" s="11"/>
      <c r="F663" s="11"/>
      <c r="G663" s="11"/>
      <c r="H663" s="11"/>
    </row>
    <row r="664" spans="1:8" ht="12.75">
      <c r="A664" s="10"/>
      <c r="B664" s="10"/>
      <c r="C664" s="11"/>
      <c r="D664" s="11"/>
      <c r="E664" s="11"/>
      <c r="F664" s="11"/>
      <c r="G664" s="11"/>
      <c r="H664" s="11"/>
    </row>
    <row r="665" spans="1:8" ht="12.75">
      <c r="A665" s="10"/>
      <c r="B665" s="10"/>
      <c r="C665" s="11"/>
      <c r="D665" s="11"/>
      <c r="E665" s="11"/>
      <c r="F665" s="11"/>
      <c r="G665" s="11"/>
      <c r="H665" s="11"/>
    </row>
    <row r="666" spans="1:8" ht="12.75">
      <c r="A666" s="10"/>
      <c r="B666" s="10"/>
      <c r="C666" s="11"/>
      <c r="D666" s="11"/>
      <c r="E666" s="11"/>
      <c r="F666" s="11"/>
      <c r="G666" s="11"/>
      <c r="H666" s="11"/>
    </row>
    <row r="667" spans="1:8" ht="12.75">
      <c r="A667" s="10"/>
      <c r="B667" s="10"/>
      <c r="C667" s="11"/>
      <c r="D667" s="11"/>
      <c r="E667" s="11"/>
      <c r="F667" s="11"/>
      <c r="G667" s="11"/>
      <c r="H667" s="11"/>
    </row>
    <row r="668" spans="1:8" ht="12.75">
      <c r="A668" s="10"/>
      <c r="B668" s="10"/>
      <c r="C668" s="11"/>
      <c r="D668" s="11"/>
      <c r="E668" s="11"/>
      <c r="F668" s="11"/>
      <c r="G668" s="11"/>
      <c r="H668" s="11"/>
    </row>
    <row r="669" spans="1:8" ht="12.75">
      <c r="A669" s="10"/>
      <c r="B669" s="10"/>
      <c r="C669" s="11"/>
      <c r="D669" s="11"/>
      <c r="E669" s="11"/>
      <c r="F669" s="11"/>
      <c r="G669" s="11"/>
      <c r="H669" s="11"/>
    </row>
    <row r="670" spans="1:8" ht="12.75">
      <c r="A670" s="10"/>
      <c r="B670" s="10"/>
      <c r="C670" s="11"/>
      <c r="D670" s="11"/>
      <c r="E670" s="11"/>
      <c r="F670" s="11"/>
      <c r="G670" s="11"/>
      <c r="H670" s="11"/>
    </row>
    <row r="671" spans="1:8" ht="12.75">
      <c r="A671" s="10"/>
      <c r="B671" s="10"/>
      <c r="C671" s="11"/>
      <c r="D671" s="11"/>
      <c r="E671" s="11"/>
      <c r="F671" s="11"/>
      <c r="G671" s="11"/>
      <c r="H671" s="11"/>
    </row>
    <row r="672" spans="1:8" ht="12.75">
      <c r="A672" s="10"/>
      <c r="B672" s="10"/>
      <c r="C672" s="11"/>
      <c r="D672" s="11"/>
      <c r="E672" s="11"/>
      <c r="F672" s="11"/>
      <c r="G672" s="11"/>
      <c r="H672" s="11"/>
    </row>
    <row r="673" spans="1:8" ht="12.75">
      <c r="A673" s="10"/>
      <c r="B673" s="10"/>
      <c r="C673" s="11"/>
      <c r="D673" s="11"/>
      <c r="E673" s="11"/>
      <c r="F673" s="11"/>
      <c r="G673" s="11"/>
      <c r="H673" s="11"/>
    </row>
    <row r="674" spans="1:8" ht="12.75">
      <c r="A674" s="10"/>
      <c r="B674" s="10"/>
      <c r="C674" s="11"/>
      <c r="D674" s="11"/>
      <c r="E674" s="11"/>
      <c r="F674" s="11"/>
      <c r="G674" s="11"/>
      <c r="H674" s="11"/>
    </row>
    <row r="675" spans="1:8" ht="12.75">
      <c r="A675" s="10"/>
      <c r="B675" s="10"/>
      <c r="C675" s="11"/>
      <c r="D675" s="11"/>
      <c r="E675" s="11"/>
      <c r="F675" s="11"/>
      <c r="G675" s="11"/>
      <c r="H675" s="11"/>
    </row>
    <row r="676" spans="1:8" ht="12.75">
      <c r="A676" s="10"/>
      <c r="B676" s="10"/>
      <c r="C676" s="11"/>
      <c r="D676" s="11"/>
      <c r="E676" s="11"/>
      <c r="F676" s="11"/>
      <c r="G676" s="11"/>
      <c r="H676" s="11"/>
    </row>
    <row r="677" spans="1:8" ht="12.75">
      <c r="A677" s="10"/>
      <c r="B677" s="10"/>
      <c r="C677" s="11"/>
      <c r="D677" s="11"/>
      <c r="E677" s="11"/>
      <c r="F677" s="11"/>
      <c r="G677" s="11"/>
      <c r="H677" s="11"/>
    </row>
    <row r="678" spans="1:8" ht="12.75">
      <c r="A678" s="10"/>
      <c r="B678" s="10"/>
      <c r="C678" s="11"/>
      <c r="D678" s="11"/>
      <c r="E678" s="11"/>
      <c r="F678" s="11"/>
      <c r="G678" s="11"/>
      <c r="H678" s="11"/>
    </row>
    <row r="679" spans="1:8" ht="12.75">
      <c r="A679" s="10"/>
      <c r="B679" s="10"/>
      <c r="C679" s="11"/>
      <c r="D679" s="11"/>
      <c r="E679" s="11"/>
      <c r="F679" s="11"/>
      <c r="G679" s="11"/>
      <c r="H679" s="11"/>
    </row>
    <row r="680" spans="1:8" ht="12.75">
      <c r="A680" s="10"/>
      <c r="B680" s="10"/>
      <c r="C680" s="11"/>
      <c r="D680" s="11"/>
      <c r="E680" s="11"/>
      <c r="F680" s="11"/>
      <c r="G680" s="11"/>
      <c r="H680" s="11"/>
    </row>
    <row r="681" spans="1:8" ht="12.75">
      <c r="A681" s="10"/>
      <c r="B681" s="10"/>
      <c r="C681" s="11"/>
      <c r="D681" s="11"/>
      <c r="E681" s="11"/>
      <c r="F681" s="11"/>
      <c r="G681" s="11"/>
      <c r="H681" s="11"/>
    </row>
    <row r="682" spans="1:8" ht="12.75">
      <c r="A682" s="10"/>
      <c r="B682" s="10"/>
      <c r="C682" s="11"/>
      <c r="D682" s="11"/>
      <c r="E682" s="11"/>
      <c r="F682" s="11"/>
      <c r="G682" s="11"/>
      <c r="H682" s="11"/>
    </row>
    <row r="683" spans="1:8" ht="12.75">
      <c r="A683" s="10"/>
      <c r="B683" s="10"/>
      <c r="C683" s="11"/>
      <c r="D683" s="11"/>
      <c r="E683" s="11"/>
      <c r="F683" s="11"/>
      <c r="G683" s="11"/>
      <c r="H683" s="11"/>
    </row>
    <row r="684" spans="1:8" ht="12.75">
      <c r="A684" s="10"/>
      <c r="B684" s="10"/>
      <c r="C684" s="11"/>
      <c r="D684" s="11"/>
      <c r="E684" s="11"/>
      <c r="F684" s="11"/>
      <c r="G684" s="11"/>
      <c r="H684" s="11"/>
    </row>
    <row r="685" spans="1:8" ht="12.75">
      <c r="A685" s="10"/>
      <c r="B685" s="10"/>
      <c r="C685" s="11"/>
      <c r="D685" s="11"/>
      <c r="E685" s="11"/>
      <c r="F685" s="11"/>
      <c r="G685" s="11"/>
      <c r="H685" s="11"/>
    </row>
    <row r="686" spans="1:8" ht="12.75">
      <c r="A686" s="10"/>
      <c r="B686" s="10"/>
      <c r="C686" s="11"/>
      <c r="D686" s="11"/>
      <c r="E686" s="11"/>
      <c r="F686" s="11"/>
      <c r="G686" s="11"/>
      <c r="H686" s="11"/>
    </row>
    <row r="687" spans="1:8" ht="12.75">
      <c r="A687" s="10"/>
      <c r="B687" s="10"/>
      <c r="C687" s="11"/>
      <c r="D687" s="11"/>
      <c r="E687" s="11"/>
      <c r="F687" s="11"/>
      <c r="G687" s="11"/>
      <c r="H687" s="11"/>
    </row>
    <row r="688" spans="1:8" ht="12.75">
      <c r="A688" s="10"/>
      <c r="B688" s="10"/>
      <c r="C688" s="11"/>
      <c r="D688" s="11"/>
      <c r="E688" s="11"/>
      <c r="F688" s="11"/>
      <c r="G688" s="11"/>
      <c r="H688" s="11"/>
    </row>
    <row r="689" spans="1:8" ht="12.75">
      <c r="A689" s="10"/>
      <c r="B689" s="10"/>
      <c r="C689" s="11"/>
      <c r="D689" s="11"/>
      <c r="E689" s="11"/>
      <c r="F689" s="11"/>
      <c r="G689" s="11"/>
      <c r="H689" s="11"/>
    </row>
    <row r="690" spans="1:8" ht="12.75">
      <c r="A690" s="10"/>
      <c r="B690" s="10"/>
      <c r="C690" s="11"/>
      <c r="D690" s="11"/>
      <c r="E690" s="11"/>
      <c r="F690" s="11"/>
      <c r="G690" s="11"/>
      <c r="H690" s="11"/>
    </row>
    <row r="691" spans="1:8" ht="12.75">
      <c r="A691" s="10"/>
      <c r="B691" s="10"/>
      <c r="C691" s="11"/>
      <c r="D691" s="11"/>
      <c r="E691" s="11"/>
      <c r="F691" s="11"/>
      <c r="G691" s="11"/>
      <c r="H691" s="11"/>
    </row>
    <row r="692" spans="1:8" ht="12.75">
      <c r="A692" s="10"/>
      <c r="B692" s="10"/>
      <c r="C692" s="11"/>
      <c r="D692" s="11"/>
      <c r="E692" s="11"/>
      <c r="F692" s="11"/>
      <c r="G692" s="11"/>
      <c r="H692" s="11"/>
    </row>
    <row r="693" spans="1:8" ht="12.75">
      <c r="A693" s="10"/>
      <c r="B693" s="10"/>
      <c r="C693" s="11"/>
      <c r="D693" s="11"/>
      <c r="E693" s="11"/>
      <c r="F693" s="11"/>
      <c r="G693" s="11"/>
      <c r="H693" s="11"/>
    </row>
    <row r="694" spans="1:8" ht="12.75">
      <c r="A694" s="10"/>
      <c r="B694" s="10"/>
      <c r="C694" s="11"/>
      <c r="D694" s="11"/>
      <c r="E694" s="11"/>
      <c r="F694" s="11"/>
      <c r="G694" s="11"/>
      <c r="H694" s="11"/>
    </row>
    <row r="695" spans="1:8" ht="12.75">
      <c r="A695" s="10"/>
      <c r="B695" s="10"/>
      <c r="C695" s="11"/>
      <c r="D695" s="11"/>
      <c r="E695" s="11"/>
      <c r="F695" s="11"/>
      <c r="G695" s="11"/>
      <c r="H695" s="11"/>
    </row>
    <row r="696" spans="1:8" ht="12.75">
      <c r="A696" s="10"/>
      <c r="B696" s="10"/>
      <c r="C696" s="11"/>
      <c r="D696" s="11"/>
      <c r="E696" s="11"/>
      <c r="F696" s="11"/>
      <c r="G696" s="11"/>
      <c r="H696" s="11"/>
    </row>
    <row r="697" spans="1:8" ht="12.75">
      <c r="A697" s="10"/>
      <c r="B697" s="10"/>
      <c r="C697" s="11"/>
      <c r="D697" s="11"/>
      <c r="E697" s="11"/>
      <c r="F697" s="11"/>
      <c r="G697" s="11"/>
      <c r="H697" s="11"/>
    </row>
    <row r="698" spans="1:8" ht="12.75">
      <c r="A698" s="10"/>
      <c r="B698" s="10"/>
      <c r="C698" s="11"/>
      <c r="D698" s="11"/>
      <c r="E698" s="11"/>
      <c r="F698" s="11"/>
      <c r="G698" s="11"/>
      <c r="H698" s="11"/>
    </row>
    <row r="699" spans="1:8" ht="12.75">
      <c r="A699" s="10"/>
      <c r="B699" s="10"/>
      <c r="C699" s="11"/>
      <c r="D699" s="11"/>
      <c r="E699" s="11"/>
      <c r="F699" s="11"/>
      <c r="G699" s="11"/>
      <c r="H699" s="11"/>
    </row>
    <row r="700" spans="1:8" ht="12.75">
      <c r="A700" s="10"/>
      <c r="B700" s="10"/>
      <c r="C700" s="11"/>
      <c r="D700" s="11"/>
      <c r="E700" s="11"/>
      <c r="F700" s="11"/>
      <c r="G700" s="11"/>
      <c r="H700" s="11"/>
    </row>
    <row r="701" spans="1:8" ht="12.75">
      <c r="A701" s="10"/>
      <c r="B701" s="10"/>
      <c r="C701" s="11"/>
      <c r="D701" s="11"/>
      <c r="E701" s="11"/>
      <c r="F701" s="11"/>
      <c r="G701" s="11"/>
      <c r="H701" s="11"/>
    </row>
    <row r="702" spans="1:8" ht="12.75">
      <c r="A702" s="10"/>
      <c r="B702" s="10"/>
      <c r="C702" s="11"/>
      <c r="D702" s="11"/>
      <c r="E702" s="11"/>
      <c r="F702" s="11"/>
      <c r="G702" s="11"/>
      <c r="H702" s="11"/>
    </row>
    <row r="703" spans="1:8" ht="12.75">
      <c r="A703" s="10"/>
      <c r="B703" s="10"/>
      <c r="C703" s="11"/>
      <c r="D703" s="11"/>
      <c r="E703" s="11"/>
      <c r="F703" s="11"/>
      <c r="G703" s="11"/>
      <c r="H703" s="11"/>
    </row>
    <row r="704" spans="1:8" ht="12.75">
      <c r="A704" s="10"/>
      <c r="B704" s="10"/>
      <c r="C704" s="11"/>
      <c r="D704" s="11"/>
      <c r="E704" s="11"/>
      <c r="F704" s="11"/>
      <c r="G704" s="11"/>
      <c r="H704" s="11"/>
    </row>
    <row r="705" spans="1:8" ht="12.75">
      <c r="A705" s="10"/>
      <c r="B705" s="10"/>
      <c r="C705" s="11"/>
      <c r="D705" s="11"/>
      <c r="E705" s="11"/>
      <c r="F705" s="11"/>
      <c r="G705" s="11"/>
      <c r="H705" s="11"/>
    </row>
    <row r="706" spans="1:8" ht="12.75">
      <c r="A706" s="10"/>
      <c r="B706" s="10"/>
      <c r="C706" s="11"/>
      <c r="D706" s="11"/>
      <c r="E706" s="11"/>
      <c r="F706" s="11"/>
      <c r="G706" s="11"/>
      <c r="H706" s="11"/>
    </row>
    <row r="707" spans="1:8" ht="12.75">
      <c r="A707" s="10"/>
      <c r="B707" s="10"/>
      <c r="C707" s="11"/>
      <c r="D707" s="11"/>
      <c r="E707" s="11"/>
      <c r="F707" s="11"/>
      <c r="G707" s="11"/>
      <c r="H707" s="11"/>
    </row>
    <row r="708" spans="1:8" ht="12.75">
      <c r="A708" s="10"/>
      <c r="B708" s="10"/>
      <c r="C708" s="11"/>
      <c r="D708" s="11"/>
      <c r="E708" s="11"/>
      <c r="F708" s="11"/>
      <c r="G708" s="11"/>
      <c r="H708" s="11"/>
    </row>
    <row r="709" spans="1:8" ht="12.75">
      <c r="A709" s="10"/>
      <c r="B709" s="10"/>
      <c r="C709" s="11"/>
      <c r="D709" s="11"/>
      <c r="E709" s="11"/>
      <c r="F709" s="11"/>
      <c r="G709" s="11"/>
      <c r="H709" s="11"/>
    </row>
    <row r="710" spans="1:8" ht="12.75">
      <c r="A710" s="10"/>
      <c r="B710" s="10"/>
      <c r="C710" s="11"/>
      <c r="D710" s="11"/>
      <c r="E710" s="11"/>
      <c r="F710" s="11"/>
      <c r="G710" s="11"/>
      <c r="H710" s="11"/>
    </row>
    <row r="711" spans="1:8" ht="12.75">
      <c r="A711" s="10"/>
      <c r="B711" s="10"/>
      <c r="C711" s="11"/>
      <c r="D711" s="11"/>
      <c r="E711" s="11"/>
      <c r="F711" s="11"/>
      <c r="G711" s="11"/>
      <c r="H711" s="11"/>
    </row>
    <row r="712" spans="1:8" ht="12.75">
      <c r="A712" s="10"/>
      <c r="B712" s="10"/>
      <c r="C712" s="11"/>
      <c r="D712" s="11"/>
      <c r="E712" s="11"/>
      <c r="F712" s="11"/>
      <c r="G712" s="11"/>
      <c r="H712" s="11"/>
    </row>
    <row r="713" spans="1:8" ht="12.75">
      <c r="A713" s="10"/>
      <c r="B713" s="10"/>
      <c r="C713" s="11"/>
      <c r="D713" s="11"/>
      <c r="E713" s="11"/>
      <c r="F713" s="11"/>
      <c r="G713" s="11"/>
      <c r="H713" s="11"/>
    </row>
    <row r="714" spans="1:8" ht="12.75">
      <c r="A714" s="10"/>
      <c r="B714" s="10"/>
      <c r="C714" s="11"/>
      <c r="D714" s="11"/>
      <c r="E714" s="11"/>
      <c r="F714" s="11"/>
      <c r="G714" s="11"/>
      <c r="H714" s="11"/>
    </row>
    <row r="715" spans="1:8" ht="12.75">
      <c r="A715" s="10"/>
      <c r="B715" s="10"/>
      <c r="C715" s="11"/>
      <c r="D715" s="11"/>
      <c r="E715" s="11"/>
      <c r="F715" s="11"/>
      <c r="G715" s="11"/>
      <c r="H715" s="11"/>
    </row>
    <row r="716" spans="1:8" ht="12.75">
      <c r="A716" s="10"/>
      <c r="B716" s="10"/>
      <c r="C716" s="11"/>
      <c r="D716" s="11"/>
      <c r="E716" s="11"/>
      <c r="F716" s="11"/>
      <c r="G716" s="11"/>
      <c r="H716" s="11"/>
    </row>
    <row r="717" spans="1:8" ht="12.75">
      <c r="A717" s="10"/>
      <c r="B717" s="10"/>
      <c r="C717" s="11"/>
      <c r="D717" s="11"/>
      <c r="E717" s="11"/>
      <c r="F717" s="11"/>
      <c r="G717" s="11"/>
      <c r="H717" s="11"/>
    </row>
    <row r="718" spans="1:8" ht="12.75">
      <c r="A718" s="10"/>
      <c r="B718" s="10"/>
      <c r="C718" s="11"/>
      <c r="D718" s="11"/>
      <c r="E718" s="11"/>
      <c r="F718" s="11"/>
      <c r="G718" s="11"/>
      <c r="H718" s="11"/>
    </row>
    <row r="719" spans="1:8" ht="12.75">
      <c r="A719" s="10"/>
      <c r="B719" s="10"/>
      <c r="C719" s="11"/>
      <c r="D719" s="11"/>
      <c r="E719" s="11"/>
      <c r="F719" s="11"/>
      <c r="G719" s="11"/>
      <c r="H719" s="11"/>
    </row>
    <row r="720" spans="1:8" ht="12.75">
      <c r="A720" s="10"/>
      <c r="B720" s="10"/>
      <c r="C720" s="11"/>
      <c r="D720" s="11"/>
      <c r="E720" s="11"/>
      <c r="F720" s="11"/>
      <c r="G720" s="11"/>
      <c r="H720" s="11"/>
    </row>
    <row r="721" spans="1:8" ht="12.75">
      <c r="A721" s="10"/>
      <c r="B721" s="10"/>
      <c r="C721" s="11"/>
      <c r="D721" s="11"/>
      <c r="E721" s="11"/>
      <c r="F721" s="11"/>
      <c r="G721" s="11"/>
      <c r="H721" s="11"/>
    </row>
    <row r="722" spans="1:8" ht="12.75">
      <c r="A722" s="10"/>
      <c r="B722" s="10"/>
      <c r="C722" s="11"/>
      <c r="D722" s="11"/>
      <c r="E722" s="11"/>
      <c r="F722" s="11"/>
      <c r="G722" s="11"/>
      <c r="H722" s="11"/>
    </row>
    <row r="723" spans="1:8" ht="12.75">
      <c r="A723" s="10"/>
      <c r="B723" s="10"/>
      <c r="C723" s="11"/>
      <c r="D723" s="11"/>
      <c r="E723" s="11"/>
      <c r="F723" s="11"/>
      <c r="G723" s="11"/>
      <c r="H723" s="11"/>
    </row>
    <row r="724" spans="1:8" ht="12.75">
      <c r="A724" s="10"/>
      <c r="B724" s="10"/>
      <c r="C724" s="11"/>
      <c r="D724" s="11"/>
      <c r="E724" s="11"/>
      <c r="F724" s="11"/>
      <c r="G724" s="11"/>
      <c r="H724" s="11"/>
    </row>
    <row r="725" spans="1:8" ht="12.75">
      <c r="A725" s="10"/>
      <c r="B725" s="10"/>
      <c r="C725" s="11"/>
      <c r="D725" s="11"/>
      <c r="E725" s="11"/>
      <c r="F725" s="11"/>
      <c r="G725" s="11"/>
      <c r="H725" s="11"/>
    </row>
    <row r="726" spans="1:8" ht="12.75">
      <c r="A726" s="10"/>
      <c r="B726" s="10"/>
      <c r="C726" s="11"/>
      <c r="D726" s="11"/>
      <c r="E726" s="11"/>
      <c r="F726" s="11"/>
      <c r="G726" s="11"/>
      <c r="H726" s="11"/>
    </row>
    <row r="727" spans="1:8" ht="12.75">
      <c r="A727" s="10"/>
      <c r="B727" s="10"/>
      <c r="C727" s="11"/>
      <c r="D727" s="11"/>
      <c r="E727" s="11"/>
      <c r="F727" s="11"/>
      <c r="G727" s="11"/>
      <c r="H727" s="11"/>
    </row>
    <row r="728" spans="1:8" ht="12.75">
      <c r="A728" s="10"/>
      <c r="B728" s="10"/>
      <c r="C728" s="11"/>
      <c r="D728" s="11"/>
      <c r="E728" s="11"/>
      <c r="F728" s="11"/>
      <c r="G728" s="11"/>
      <c r="H728" s="11"/>
    </row>
    <row r="729" spans="1:8" ht="12.75">
      <c r="A729" s="10"/>
      <c r="B729" s="10"/>
      <c r="C729" s="11"/>
      <c r="D729" s="11"/>
      <c r="E729" s="11"/>
      <c r="F729" s="11"/>
      <c r="G729" s="11"/>
      <c r="H729" s="11"/>
    </row>
    <row r="730" spans="1:8" ht="12.75">
      <c r="A730" s="10"/>
      <c r="B730" s="10"/>
      <c r="C730" s="11"/>
      <c r="D730" s="11"/>
      <c r="E730" s="11"/>
      <c r="F730" s="11"/>
      <c r="G730" s="11"/>
      <c r="H730" s="11"/>
    </row>
    <row r="731" spans="1:8" ht="12.75">
      <c r="A731" s="10"/>
      <c r="B731" s="10"/>
      <c r="C731" s="11"/>
      <c r="D731" s="11"/>
      <c r="E731" s="11"/>
      <c r="F731" s="11"/>
      <c r="G731" s="11"/>
      <c r="H731" s="11"/>
    </row>
    <row r="732" spans="1:8" ht="12.75">
      <c r="A732" s="10"/>
      <c r="B732" s="10"/>
      <c r="C732" s="11"/>
      <c r="D732" s="11"/>
      <c r="E732" s="11"/>
      <c r="F732" s="11"/>
      <c r="G732" s="11"/>
      <c r="H732" s="11"/>
    </row>
    <row r="733" spans="1:8" ht="12.75">
      <c r="A733" s="10"/>
      <c r="B733" s="10"/>
      <c r="C733" s="11"/>
      <c r="D733" s="11"/>
      <c r="E733" s="11"/>
      <c r="F733" s="11"/>
      <c r="G733" s="11"/>
      <c r="H733" s="11"/>
    </row>
    <row r="734" spans="1:8" ht="12.75">
      <c r="A734" s="10"/>
      <c r="B734" s="10"/>
      <c r="C734" s="11"/>
      <c r="D734" s="11"/>
      <c r="E734" s="11"/>
      <c r="F734" s="11"/>
      <c r="G734" s="11"/>
      <c r="H734" s="11"/>
    </row>
    <row r="735" spans="1:8" ht="12.75">
      <c r="A735" s="10"/>
      <c r="B735" s="10"/>
      <c r="C735" s="11"/>
      <c r="D735" s="11"/>
      <c r="E735" s="11"/>
      <c r="F735" s="11"/>
      <c r="G735" s="11"/>
      <c r="H735" s="11"/>
    </row>
    <row r="736" spans="1:8" ht="12.75">
      <c r="A736" s="10"/>
      <c r="B736" s="10"/>
      <c r="C736" s="11"/>
      <c r="D736" s="11"/>
      <c r="E736" s="11"/>
      <c r="F736" s="11"/>
      <c r="G736" s="11"/>
      <c r="H736" s="11"/>
    </row>
    <row r="737" spans="1:8" ht="12.75">
      <c r="A737" s="10"/>
      <c r="B737" s="10"/>
      <c r="C737" s="11"/>
      <c r="D737" s="11"/>
      <c r="E737" s="11"/>
      <c r="F737" s="11"/>
      <c r="G737" s="11"/>
      <c r="H737" s="11"/>
    </row>
    <row r="738" spans="1:8" ht="12.75">
      <c r="A738" s="10"/>
      <c r="B738" s="10"/>
      <c r="C738" s="11"/>
      <c r="D738" s="11"/>
      <c r="E738" s="11"/>
      <c r="F738" s="11"/>
      <c r="G738" s="11"/>
      <c r="H738" s="11"/>
    </row>
    <row r="739" spans="1:8" ht="12.75">
      <c r="A739" s="10"/>
      <c r="B739" s="10"/>
      <c r="C739" s="11"/>
      <c r="D739" s="11"/>
      <c r="E739" s="11"/>
      <c r="F739" s="11"/>
      <c r="G739" s="11"/>
      <c r="H739" s="11"/>
    </row>
    <row r="740" spans="1:8" ht="12.75">
      <c r="A740" s="10"/>
      <c r="B740" s="10"/>
      <c r="C740" s="11"/>
      <c r="D740" s="11"/>
      <c r="E740" s="11"/>
      <c r="F740" s="11"/>
      <c r="G740" s="11"/>
      <c r="H740" s="11"/>
    </row>
    <row r="741" spans="1:8" ht="12.75">
      <c r="A741" s="10"/>
      <c r="B741" s="10"/>
      <c r="C741" s="11"/>
      <c r="D741" s="11"/>
      <c r="E741" s="11"/>
      <c r="F741" s="11"/>
      <c r="G741" s="11"/>
      <c r="H741" s="11"/>
    </row>
    <row r="742" spans="1:8" ht="12.75">
      <c r="A742" s="10"/>
      <c r="B742" s="10"/>
      <c r="C742" s="11"/>
      <c r="D742" s="11"/>
      <c r="E742" s="11"/>
      <c r="F742" s="11"/>
      <c r="G742" s="11"/>
      <c r="H742" s="11"/>
    </row>
    <row r="743" spans="1:8" ht="12.75">
      <c r="A743" s="10"/>
      <c r="B743" s="10"/>
      <c r="C743" s="11"/>
      <c r="D743" s="11"/>
      <c r="E743" s="11"/>
      <c r="F743" s="11"/>
      <c r="G743" s="11"/>
      <c r="H743" s="11"/>
    </row>
    <row r="744" spans="1:8" ht="12.75">
      <c r="A744" s="10"/>
      <c r="B744" s="10"/>
      <c r="C744" s="11"/>
      <c r="D744" s="11"/>
      <c r="E744" s="11"/>
      <c r="F744" s="11"/>
      <c r="G744" s="11"/>
      <c r="H744" s="11"/>
    </row>
    <row r="745" spans="1:8" ht="12.75">
      <c r="A745" s="10"/>
      <c r="B745" s="10"/>
      <c r="C745" s="11"/>
      <c r="D745" s="11"/>
      <c r="E745" s="11"/>
      <c r="F745" s="11"/>
      <c r="G745" s="11"/>
      <c r="H745" s="11"/>
    </row>
    <row r="746" spans="1:8" ht="12.75">
      <c r="A746" s="10"/>
      <c r="B746" s="10"/>
      <c r="C746" s="11"/>
      <c r="D746" s="11"/>
      <c r="E746" s="11"/>
      <c r="F746" s="11"/>
      <c r="G746" s="11"/>
      <c r="H746" s="11"/>
    </row>
    <row r="747" spans="1:8" ht="12.75">
      <c r="A747" s="10"/>
      <c r="B747" s="10"/>
      <c r="C747" s="11"/>
      <c r="D747" s="11"/>
      <c r="E747" s="11"/>
      <c r="F747" s="11"/>
      <c r="G747" s="11"/>
      <c r="H747" s="11"/>
    </row>
    <row r="748" spans="1:8" ht="12.75">
      <c r="A748" s="10"/>
      <c r="B748" s="10"/>
      <c r="C748" s="11"/>
      <c r="D748" s="11"/>
      <c r="E748" s="11"/>
      <c r="F748" s="11"/>
      <c r="G748" s="11"/>
      <c r="H748" s="11"/>
    </row>
    <row r="749" spans="1:8" ht="12.75">
      <c r="A749" s="10"/>
      <c r="B749" s="10"/>
      <c r="C749" s="11"/>
      <c r="D749" s="11"/>
      <c r="E749" s="11"/>
      <c r="F749" s="11"/>
      <c r="G749" s="11"/>
      <c r="H749" s="11"/>
    </row>
    <row r="750" spans="1:8" ht="12.75">
      <c r="A750" s="10"/>
      <c r="B750" s="10"/>
      <c r="C750" s="11"/>
      <c r="D750" s="11"/>
      <c r="E750" s="11"/>
      <c r="F750" s="11"/>
      <c r="G750" s="11"/>
      <c r="H750" s="11"/>
    </row>
    <row r="751" spans="1:8" ht="12.75">
      <c r="A751" s="10"/>
      <c r="B751" s="10"/>
      <c r="C751" s="11"/>
      <c r="D751" s="11"/>
      <c r="E751" s="11"/>
      <c r="F751" s="11"/>
      <c r="G751" s="11"/>
      <c r="H751" s="11"/>
    </row>
    <row r="752" spans="1:8" ht="12.75">
      <c r="A752" s="10"/>
      <c r="B752" s="10"/>
      <c r="C752" s="11"/>
      <c r="D752" s="11"/>
      <c r="E752" s="11"/>
      <c r="F752" s="11"/>
      <c r="G752" s="11"/>
      <c r="H752" s="11"/>
    </row>
    <row r="753" spans="1:8" ht="12.75">
      <c r="A753" s="10"/>
      <c r="B753" s="10"/>
      <c r="C753" s="11"/>
      <c r="D753" s="11"/>
      <c r="E753" s="11"/>
      <c r="F753" s="11"/>
      <c r="G753" s="11"/>
      <c r="H753" s="11"/>
    </row>
    <row r="754" spans="1:8" ht="12.75">
      <c r="A754" s="10"/>
      <c r="B754" s="10"/>
      <c r="C754" s="11"/>
      <c r="D754" s="11"/>
      <c r="E754" s="11"/>
      <c r="F754" s="11"/>
      <c r="G754" s="11"/>
      <c r="H754" s="11"/>
    </row>
    <row r="755" spans="1:8" ht="12.75">
      <c r="A755" s="10"/>
      <c r="B755" s="10"/>
      <c r="C755" s="11"/>
      <c r="D755" s="11"/>
      <c r="E755" s="11"/>
      <c r="F755" s="11"/>
      <c r="G755" s="11"/>
      <c r="H755" s="11"/>
    </row>
    <row r="756" spans="1:8" ht="12.75">
      <c r="A756" s="10"/>
      <c r="B756" s="10"/>
      <c r="C756" s="11"/>
      <c r="D756" s="11"/>
      <c r="E756" s="11"/>
      <c r="F756" s="11"/>
      <c r="G756" s="11"/>
      <c r="H756" s="11"/>
    </row>
    <row r="757" spans="1:8" ht="12.75">
      <c r="A757" s="10"/>
      <c r="B757" s="10"/>
      <c r="C757" s="11"/>
      <c r="D757" s="11"/>
      <c r="E757" s="11"/>
      <c r="F757" s="11"/>
      <c r="G757" s="11"/>
      <c r="H757" s="11"/>
    </row>
    <row r="758" spans="1:8" ht="12.75">
      <c r="A758" s="10"/>
      <c r="B758" s="10"/>
      <c r="C758" s="11"/>
      <c r="D758" s="11"/>
      <c r="E758" s="11"/>
      <c r="F758" s="11"/>
      <c r="G758" s="11"/>
      <c r="H758" s="11"/>
    </row>
    <row r="759" spans="1:8" ht="12.75">
      <c r="A759" s="10"/>
      <c r="B759" s="10"/>
      <c r="C759" s="11"/>
      <c r="D759" s="11"/>
      <c r="E759" s="11"/>
      <c r="F759" s="11"/>
      <c r="G759" s="11"/>
      <c r="H759" s="11"/>
    </row>
    <row r="760" spans="1:8" ht="12.75">
      <c r="A760" s="10"/>
      <c r="B760" s="10"/>
      <c r="C760" s="11"/>
      <c r="D760" s="11"/>
      <c r="E760" s="11"/>
      <c r="F760" s="11"/>
      <c r="G760" s="11"/>
      <c r="H760" s="11"/>
    </row>
    <row r="761" spans="1:8" ht="12.75">
      <c r="A761" s="10"/>
      <c r="B761" s="10"/>
      <c r="C761" s="11"/>
      <c r="D761" s="11"/>
      <c r="E761" s="11"/>
      <c r="F761" s="11"/>
      <c r="G761" s="11"/>
      <c r="H761" s="11"/>
    </row>
    <row r="762" spans="1:8" ht="12.75">
      <c r="A762" s="10"/>
      <c r="B762" s="10"/>
      <c r="C762" s="11"/>
      <c r="D762" s="11"/>
      <c r="E762" s="11"/>
      <c r="F762" s="11"/>
      <c r="G762" s="11"/>
      <c r="H762" s="11"/>
    </row>
    <row r="763" spans="1:8" ht="12.75">
      <c r="A763" s="10"/>
      <c r="B763" s="10"/>
      <c r="C763" s="11"/>
      <c r="D763" s="11"/>
      <c r="E763" s="11"/>
      <c r="F763" s="11"/>
      <c r="G763" s="11"/>
      <c r="H763" s="11"/>
    </row>
    <row r="764" spans="1:8" ht="12.75">
      <c r="A764" s="10"/>
      <c r="B764" s="10"/>
      <c r="C764" s="11"/>
      <c r="D764" s="11"/>
      <c r="E764" s="11"/>
      <c r="F764" s="11"/>
      <c r="G764" s="11"/>
      <c r="H764" s="11"/>
    </row>
    <row r="765" spans="1:8" ht="12.75">
      <c r="A765" s="10"/>
      <c r="B765" s="10"/>
      <c r="C765" s="11"/>
      <c r="D765" s="11"/>
      <c r="E765" s="11"/>
      <c r="F765" s="11"/>
      <c r="G765" s="11"/>
      <c r="H765" s="11"/>
    </row>
    <row r="766" spans="1:8" ht="12.75">
      <c r="A766" s="10"/>
      <c r="B766" s="10"/>
      <c r="C766" s="11"/>
      <c r="D766" s="11"/>
      <c r="E766" s="11"/>
      <c r="F766" s="11"/>
      <c r="G766" s="11"/>
      <c r="H766" s="11"/>
    </row>
    <row r="767" spans="1:8" ht="12.75">
      <c r="A767" s="10"/>
      <c r="B767" s="10"/>
      <c r="C767" s="11"/>
      <c r="D767" s="11"/>
      <c r="E767" s="11"/>
      <c r="F767" s="11"/>
      <c r="G767" s="11"/>
      <c r="H767" s="11"/>
    </row>
    <row r="768" spans="1:8" ht="12.75">
      <c r="A768" s="10"/>
      <c r="B768" s="10"/>
      <c r="C768" s="11"/>
      <c r="D768" s="11"/>
      <c r="E768" s="11"/>
      <c r="F768" s="11"/>
      <c r="G768" s="11"/>
      <c r="H768" s="11"/>
    </row>
    <row r="769" spans="1:8" ht="12.75">
      <c r="A769" s="10"/>
      <c r="B769" s="10"/>
      <c r="C769" s="11"/>
      <c r="D769" s="11"/>
      <c r="E769" s="11"/>
      <c r="F769" s="11"/>
      <c r="G769" s="11"/>
      <c r="H769" s="11"/>
    </row>
    <row r="770" spans="1:8" ht="12.75">
      <c r="A770" s="10"/>
      <c r="B770" s="10"/>
      <c r="C770" s="11"/>
      <c r="D770" s="11"/>
      <c r="E770" s="11"/>
      <c r="F770" s="11"/>
      <c r="G770" s="11"/>
      <c r="H770" s="11"/>
    </row>
    <row r="771" spans="1:8" ht="12.75">
      <c r="A771" s="10"/>
      <c r="B771" s="10"/>
      <c r="C771" s="11"/>
      <c r="D771" s="11"/>
      <c r="E771" s="11"/>
      <c r="F771" s="11"/>
      <c r="G771" s="11"/>
      <c r="H771" s="11"/>
    </row>
    <row r="772" spans="1:8" ht="12.75">
      <c r="A772" s="10"/>
      <c r="B772" s="10"/>
      <c r="C772" s="11"/>
      <c r="D772" s="11"/>
      <c r="E772" s="11"/>
      <c r="F772" s="11"/>
      <c r="G772" s="11"/>
      <c r="H772" s="11"/>
    </row>
    <row r="773" spans="1:8" ht="12.75">
      <c r="A773" s="10"/>
      <c r="B773" s="10"/>
      <c r="C773" s="11"/>
      <c r="D773" s="11"/>
      <c r="E773" s="11"/>
      <c r="F773" s="11"/>
      <c r="G773" s="11"/>
      <c r="H773" s="11"/>
    </row>
    <row r="774" spans="1:8" ht="12.75">
      <c r="A774" s="10"/>
      <c r="B774" s="10"/>
      <c r="C774" s="11"/>
      <c r="D774" s="11"/>
      <c r="E774" s="11"/>
      <c r="F774" s="11"/>
      <c r="G774" s="11"/>
      <c r="H774" s="11"/>
    </row>
    <row r="775" spans="1:8" ht="12.75">
      <c r="A775" s="10"/>
      <c r="B775" s="10"/>
      <c r="C775" s="11"/>
      <c r="D775" s="11"/>
      <c r="E775" s="11"/>
      <c r="F775" s="11"/>
      <c r="G775" s="11"/>
      <c r="H775" s="11"/>
    </row>
    <row r="776" spans="1:8" ht="12.75">
      <c r="A776" s="10"/>
      <c r="B776" s="10"/>
      <c r="C776" s="11"/>
      <c r="D776" s="11"/>
      <c r="E776" s="11"/>
      <c r="F776" s="11"/>
      <c r="G776" s="11"/>
      <c r="H776" s="11"/>
    </row>
    <row r="777" spans="1:8" ht="12.75">
      <c r="A777" s="10"/>
      <c r="B777" s="10"/>
      <c r="C777" s="11"/>
      <c r="D777" s="11"/>
      <c r="E777" s="11"/>
      <c r="F777" s="11"/>
      <c r="G777" s="11"/>
      <c r="H777" s="11"/>
    </row>
    <row r="778" spans="1:8" ht="12.75">
      <c r="A778" s="10"/>
      <c r="B778" s="10"/>
      <c r="C778" s="11"/>
      <c r="D778" s="11"/>
      <c r="E778" s="11"/>
      <c r="F778" s="11"/>
      <c r="G778" s="11"/>
      <c r="H778" s="11"/>
    </row>
    <row r="779" spans="1:8" ht="12.75">
      <c r="A779" s="10"/>
      <c r="B779" s="10"/>
      <c r="C779" s="11"/>
      <c r="D779" s="11"/>
      <c r="E779" s="11"/>
      <c r="F779" s="11"/>
      <c r="G779" s="11"/>
      <c r="H779" s="11"/>
    </row>
    <row r="780" spans="1:8" ht="12.75">
      <c r="A780" s="10"/>
      <c r="B780" s="10"/>
      <c r="C780" s="11"/>
      <c r="D780" s="11"/>
      <c r="E780" s="11"/>
      <c r="F780" s="11"/>
      <c r="G780" s="11"/>
      <c r="H780" s="11"/>
    </row>
    <row r="781" spans="1:8" ht="12.75">
      <c r="A781" s="10"/>
      <c r="B781" s="10"/>
      <c r="C781" s="11"/>
      <c r="D781" s="11"/>
      <c r="E781" s="11"/>
      <c r="F781" s="11"/>
      <c r="G781" s="11"/>
      <c r="H781" s="11"/>
    </row>
    <row r="782" spans="1:8" ht="12.75">
      <c r="A782" s="10"/>
      <c r="B782" s="10"/>
      <c r="C782" s="11"/>
      <c r="D782" s="11"/>
      <c r="E782" s="11"/>
      <c r="F782" s="11"/>
      <c r="G782" s="11"/>
      <c r="H782" s="11"/>
    </row>
    <row r="783" spans="1:8" ht="12.75">
      <c r="A783" s="10"/>
      <c r="B783" s="10"/>
      <c r="C783" s="11"/>
      <c r="D783" s="11"/>
      <c r="E783" s="11"/>
      <c r="F783" s="11"/>
      <c r="G783" s="11"/>
      <c r="H783" s="11"/>
    </row>
    <row r="784" spans="1:8" ht="12.75">
      <c r="A784" s="10"/>
      <c r="B784" s="10"/>
      <c r="C784" s="11"/>
      <c r="D784" s="11"/>
      <c r="E784" s="11"/>
      <c r="F784" s="11"/>
      <c r="G784" s="11"/>
      <c r="H784" s="11"/>
    </row>
    <row r="785" spans="1:8" ht="12.75">
      <c r="A785" s="10"/>
      <c r="B785" s="10"/>
      <c r="C785" s="11"/>
      <c r="D785" s="11"/>
      <c r="E785" s="11"/>
      <c r="F785" s="11"/>
      <c r="G785" s="11"/>
      <c r="H785" s="11"/>
    </row>
    <row r="786" spans="1:8" ht="12.75">
      <c r="A786" s="10"/>
      <c r="B786" s="10"/>
      <c r="C786" s="11"/>
      <c r="D786" s="11"/>
      <c r="E786" s="11"/>
      <c r="F786" s="11"/>
      <c r="G786" s="11"/>
      <c r="H786" s="11"/>
    </row>
    <row r="787" spans="1:8" ht="12.75">
      <c r="A787" s="10"/>
      <c r="B787" s="10"/>
      <c r="C787" s="11"/>
      <c r="D787" s="11"/>
      <c r="E787" s="11"/>
      <c r="F787" s="11"/>
      <c r="G787" s="11"/>
      <c r="H787" s="11"/>
    </row>
    <row r="788" spans="1:8" ht="12.75">
      <c r="A788" s="10"/>
      <c r="B788" s="10"/>
      <c r="C788" s="11"/>
      <c r="D788" s="11"/>
      <c r="E788" s="11"/>
      <c r="F788" s="11"/>
      <c r="G788" s="11"/>
      <c r="H788" s="11"/>
    </row>
    <row r="789" spans="1:8" ht="12.75">
      <c r="A789" s="10"/>
      <c r="B789" s="10"/>
      <c r="C789" s="11"/>
      <c r="D789" s="11"/>
      <c r="E789" s="11"/>
      <c r="F789" s="11"/>
      <c r="G789" s="11"/>
      <c r="H789" s="11"/>
    </row>
    <row r="790" spans="1:8" ht="12.75">
      <c r="A790" s="10"/>
      <c r="B790" s="10"/>
      <c r="C790" s="11"/>
      <c r="D790" s="11"/>
      <c r="E790" s="11"/>
      <c r="F790" s="11"/>
      <c r="G790" s="11"/>
      <c r="H790" s="11"/>
    </row>
    <row r="791" spans="1:8" ht="12.75">
      <c r="A791" s="10"/>
      <c r="B791" s="10"/>
      <c r="C791" s="11"/>
      <c r="D791" s="11"/>
      <c r="E791" s="11"/>
      <c r="F791" s="11"/>
      <c r="G791" s="11"/>
      <c r="H791" s="11"/>
    </row>
    <row r="792" spans="1:8" ht="12.75">
      <c r="A792" s="10"/>
      <c r="B792" s="10"/>
      <c r="C792" s="11"/>
      <c r="D792" s="11"/>
      <c r="E792" s="11"/>
      <c r="F792" s="11"/>
      <c r="G792" s="11"/>
      <c r="H792" s="11"/>
    </row>
    <row r="793" spans="1:8" ht="12.75">
      <c r="A793" s="10"/>
      <c r="B793" s="10"/>
      <c r="C793" s="11"/>
      <c r="D793" s="11"/>
      <c r="E793" s="11"/>
      <c r="F793" s="11"/>
      <c r="G793" s="11"/>
      <c r="H793" s="11"/>
    </row>
    <row r="794" spans="1:8" ht="12.75">
      <c r="A794" s="10"/>
      <c r="B794" s="10"/>
      <c r="C794" s="11"/>
      <c r="D794" s="11"/>
      <c r="E794" s="11"/>
      <c r="F794" s="11"/>
      <c r="G794" s="11"/>
      <c r="H794" s="11"/>
    </row>
    <row r="795" spans="1:8" ht="12.75">
      <c r="A795" s="10"/>
      <c r="B795" s="10"/>
      <c r="C795" s="11"/>
      <c r="D795" s="11"/>
      <c r="E795" s="11"/>
      <c r="F795" s="11"/>
      <c r="G795" s="11"/>
      <c r="H795" s="11"/>
    </row>
    <row r="796" spans="1:8" ht="12.75">
      <c r="A796" s="10"/>
      <c r="B796" s="10"/>
      <c r="C796" s="11"/>
      <c r="D796" s="11"/>
      <c r="E796" s="11"/>
      <c r="F796" s="11"/>
      <c r="G796" s="11"/>
      <c r="H796" s="11"/>
    </row>
    <row r="797" spans="1:8" ht="12.75">
      <c r="A797" s="10"/>
      <c r="B797" s="10"/>
      <c r="C797" s="11"/>
      <c r="D797" s="11"/>
      <c r="E797" s="11"/>
      <c r="F797" s="11"/>
      <c r="G797" s="11"/>
      <c r="H797" s="11"/>
    </row>
    <row r="798" spans="1:8" ht="12.75">
      <c r="A798" s="10"/>
      <c r="B798" s="10"/>
      <c r="C798" s="11"/>
      <c r="D798" s="11"/>
      <c r="E798" s="11"/>
      <c r="F798" s="11"/>
      <c r="G798" s="11"/>
      <c r="H798" s="11"/>
    </row>
    <row r="799" spans="1:8" ht="12.75">
      <c r="A799" s="10"/>
      <c r="B799" s="10"/>
      <c r="C799" s="11"/>
      <c r="D799" s="11"/>
      <c r="E799" s="11"/>
      <c r="F799" s="11"/>
      <c r="G799" s="11"/>
      <c r="H799" s="11"/>
    </row>
    <row r="800" spans="1:8" ht="12.75">
      <c r="A800" s="10"/>
      <c r="B800" s="10"/>
      <c r="C800" s="11"/>
      <c r="D800" s="11"/>
      <c r="E800" s="11"/>
      <c r="F800" s="11"/>
      <c r="G800" s="11"/>
      <c r="H800" s="11"/>
    </row>
    <row r="801" spans="1:8" ht="12.75">
      <c r="A801" s="10"/>
      <c r="B801" s="10"/>
      <c r="C801" s="11"/>
      <c r="D801" s="11"/>
      <c r="E801" s="11"/>
      <c r="F801" s="11"/>
      <c r="G801" s="11"/>
      <c r="H801" s="11"/>
    </row>
    <row r="802" spans="1:8" ht="12.75">
      <c r="A802" s="10"/>
      <c r="B802" s="10"/>
      <c r="C802" s="11"/>
      <c r="D802" s="11"/>
      <c r="E802" s="11"/>
      <c r="F802" s="11"/>
      <c r="G802" s="11"/>
      <c r="H802" s="11"/>
    </row>
    <row r="803" spans="1:8" ht="12.75">
      <c r="A803" s="10"/>
      <c r="B803" s="10"/>
      <c r="C803" s="11"/>
      <c r="D803" s="11"/>
      <c r="E803" s="11"/>
      <c r="F803" s="11"/>
      <c r="G803" s="11"/>
      <c r="H803" s="11"/>
    </row>
    <row r="804" spans="1:8" ht="12.75">
      <c r="A804" s="10"/>
      <c r="B804" s="10"/>
      <c r="C804" s="11"/>
      <c r="D804" s="11"/>
      <c r="E804" s="11"/>
      <c r="F804" s="11"/>
      <c r="G804" s="11"/>
      <c r="H804" s="11"/>
    </row>
    <row r="805" spans="1:8" ht="12.75">
      <c r="A805" s="10"/>
      <c r="B805" s="10"/>
      <c r="C805" s="11"/>
      <c r="D805" s="11"/>
      <c r="E805" s="11"/>
      <c r="F805" s="11"/>
      <c r="G805" s="11"/>
      <c r="H805" s="11"/>
    </row>
    <row r="806" spans="1:8" ht="12.75">
      <c r="A806" s="10"/>
      <c r="B806" s="10"/>
      <c r="C806" s="11"/>
      <c r="D806" s="11"/>
      <c r="E806" s="11"/>
      <c r="F806" s="11"/>
      <c r="G806" s="11"/>
      <c r="H806" s="11"/>
    </row>
    <row r="807" spans="1:8" ht="12.75">
      <c r="A807" s="10"/>
      <c r="B807" s="10"/>
      <c r="C807" s="11"/>
      <c r="D807" s="11"/>
      <c r="E807" s="11"/>
      <c r="F807" s="11"/>
      <c r="G807" s="11"/>
      <c r="H807" s="11"/>
    </row>
    <row r="808" spans="1:8" ht="12.75">
      <c r="A808" s="10"/>
      <c r="B808" s="10"/>
      <c r="C808" s="11"/>
      <c r="D808" s="11"/>
      <c r="E808" s="11"/>
      <c r="F808" s="11"/>
      <c r="G808" s="11"/>
      <c r="H808" s="11"/>
    </row>
    <row r="809" spans="1:8" ht="12.75">
      <c r="A809" s="10"/>
      <c r="B809" s="10"/>
      <c r="C809" s="11"/>
      <c r="D809" s="11"/>
      <c r="E809" s="11"/>
      <c r="F809" s="11"/>
      <c r="G809" s="11"/>
      <c r="H809" s="11"/>
    </row>
    <row r="810" spans="1:8" ht="12.75">
      <c r="A810" s="10"/>
      <c r="B810" s="10"/>
      <c r="C810" s="11"/>
      <c r="D810" s="11"/>
      <c r="E810" s="11"/>
      <c r="F810" s="11"/>
      <c r="G810" s="11"/>
      <c r="H810" s="11"/>
    </row>
    <row r="811" spans="1:8" ht="12.75">
      <c r="A811" s="10"/>
      <c r="B811" s="10"/>
      <c r="C811" s="11"/>
      <c r="D811" s="11"/>
      <c r="E811" s="11"/>
      <c r="F811" s="11"/>
      <c r="G811" s="11"/>
      <c r="H811" s="11"/>
    </row>
    <row r="812" spans="1:8" ht="12.75">
      <c r="A812" s="10"/>
      <c r="B812" s="10"/>
      <c r="C812" s="11"/>
      <c r="D812" s="11"/>
      <c r="E812" s="11"/>
      <c r="F812" s="11"/>
      <c r="G812" s="11"/>
      <c r="H812" s="11"/>
    </row>
    <row r="813" spans="1:8" ht="12.75">
      <c r="A813" s="10"/>
      <c r="B813" s="10"/>
      <c r="C813" s="11"/>
      <c r="D813" s="11"/>
      <c r="E813" s="11"/>
      <c r="F813" s="11"/>
      <c r="G813" s="11"/>
      <c r="H813" s="11"/>
    </row>
    <row r="814" spans="1:8" ht="12.75">
      <c r="A814" s="10"/>
      <c r="B814" s="10"/>
      <c r="C814" s="11"/>
      <c r="D814" s="11"/>
      <c r="E814" s="11"/>
      <c r="F814" s="11"/>
      <c r="G814" s="11"/>
      <c r="H814" s="11"/>
    </row>
    <row r="815" spans="1:8" ht="12.75">
      <c r="A815" s="10"/>
      <c r="B815" s="10"/>
      <c r="C815" s="11"/>
      <c r="D815" s="11"/>
      <c r="E815" s="11"/>
      <c r="F815" s="11"/>
      <c r="G815" s="11"/>
      <c r="H815" s="11"/>
    </row>
    <row r="816" spans="1:8" ht="12.75">
      <c r="A816" s="10"/>
      <c r="B816" s="10"/>
      <c r="C816" s="11"/>
      <c r="D816" s="11"/>
      <c r="E816" s="11"/>
      <c r="F816" s="11"/>
      <c r="G816" s="11"/>
      <c r="H816" s="11"/>
    </row>
    <row r="817" spans="1:8" ht="12.75">
      <c r="A817" s="10"/>
      <c r="B817" s="10"/>
      <c r="C817" s="11"/>
      <c r="D817" s="11"/>
      <c r="E817" s="11"/>
      <c r="F817" s="11"/>
      <c r="G817" s="11"/>
      <c r="H817" s="11"/>
    </row>
    <row r="818" spans="1:8" ht="12.75">
      <c r="A818" s="10"/>
      <c r="B818" s="10"/>
      <c r="C818" s="11"/>
      <c r="D818" s="11"/>
      <c r="E818" s="11"/>
      <c r="F818" s="11"/>
      <c r="G818" s="11"/>
      <c r="H818" s="11"/>
    </row>
    <row r="819" spans="1:8" ht="12.75">
      <c r="A819" s="10"/>
      <c r="B819" s="10"/>
      <c r="C819" s="11"/>
      <c r="D819" s="11"/>
      <c r="E819" s="11"/>
      <c r="F819" s="11"/>
      <c r="G819" s="11"/>
      <c r="H819" s="11"/>
    </row>
    <row r="820" spans="1:8" ht="12.75">
      <c r="A820" s="10"/>
      <c r="B820" s="10"/>
      <c r="C820" s="11"/>
      <c r="D820" s="11"/>
      <c r="E820" s="11"/>
      <c r="F820" s="11"/>
      <c r="G820" s="11"/>
      <c r="H820" s="11"/>
    </row>
    <row r="821" spans="1:8" ht="12.75">
      <c r="A821" s="10"/>
      <c r="B821" s="10"/>
      <c r="C821" s="11"/>
      <c r="D821" s="11"/>
      <c r="E821" s="11"/>
      <c r="F821" s="11"/>
      <c r="G821" s="11"/>
      <c r="H821" s="11"/>
    </row>
    <row r="822" spans="1:8" ht="12.75">
      <c r="A822" s="10"/>
      <c r="B822" s="10"/>
      <c r="C822" s="11"/>
      <c r="D822" s="11"/>
      <c r="E822" s="11"/>
      <c r="F822" s="11"/>
      <c r="G822" s="11"/>
      <c r="H822" s="11"/>
    </row>
    <row r="823" spans="1:8" ht="12.75">
      <c r="A823" s="10"/>
      <c r="B823" s="10"/>
      <c r="C823" s="11"/>
      <c r="D823" s="11"/>
      <c r="E823" s="11"/>
      <c r="F823" s="11"/>
      <c r="G823" s="11"/>
      <c r="H823" s="11"/>
    </row>
    <row r="824" spans="1:8" ht="12.75">
      <c r="A824" s="10"/>
      <c r="B824" s="10"/>
      <c r="C824" s="11"/>
      <c r="D824" s="11"/>
      <c r="E824" s="11"/>
      <c r="F824" s="11"/>
      <c r="G824" s="11"/>
      <c r="H824" s="11"/>
    </row>
    <row r="825" spans="1:8" ht="12.75">
      <c r="A825" s="10"/>
      <c r="B825" s="10"/>
      <c r="C825" s="11"/>
      <c r="D825" s="11"/>
      <c r="E825" s="11"/>
      <c r="F825" s="11"/>
      <c r="G825" s="11"/>
      <c r="H825" s="11"/>
    </row>
    <row r="826" spans="1:8" ht="12.75">
      <c r="A826" s="10"/>
      <c r="B826" s="10"/>
      <c r="C826" s="11"/>
      <c r="D826" s="11"/>
      <c r="E826" s="11"/>
      <c r="F826" s="11"/>
      <c r="G826" s="11"/>
      <c r="H826" s="11"/>
    </row>
    <row r="827" spans="1:8" ht="12.75">
      <c r="A827" s="10"/>
      <c r="B827" s="10"/>
      <c r="C827" s="11"/>
      <c r="D827" s="11"/>
      <c r="E827" s="11"/>
      <c r="F827" s="11"/>
      <c r="G827" s="11"/>
      <c r="H827" s="11"/>
    </row>
    <row r="828" spans="1:8" ht="12.75">
      <c r="A828" s="10"/>
      <c r="B828" s="10"/>
      <c r="C828" s="11"/>
      <c r="D828" s="11"/>
      <c r="E828" s="11"/>
      <c r="F828" s="11"/>
      <c r="G828" s="11"/>
      <c r="H828" s="11"/>
    </row>
    <row r="829" spans="1:8" ht="12.75">
      <c r="A829" s="10"/>
      <c r="B829" s="10"/>
      <c r="C829" s="11"/>
      <c r="D829" s="11"/>
      <c r="E829" s="11"/>
      <c r="F829" s="11"/>
      <c r="G829" s="11"/>
      <c r="H829" s="11"/>
    </row>
    <row r="830" spans="1:8" ht="12.75">
      <c r="A830" s="10"/>
      <c r="B830" s="10"/>
      <c r="C830" s="11"/>
      <c r="D830" s="11"/>
      <c r="E830" s="11"/>
      <c r="F830" s="11"/>
      <c r="G830" s="11"/>
      <c r="H830" s="11"/>
    </row>
    <row r="831" spans="1:8" ht="12.75">
      <c r="A831" s="10"/>
      <c r="B831" s="10"/>
      <c r="C831" s="11"/>
      <c r="D831" s="11"/>
      <c r="E831" s="11"/>
      <c r="F831" s="11"/>
      <c r="G831" s="11"/>
      <c r="H831" s="11"/>
    </row>
    <row r="832" spans="1:8" ht="12.75">
      <c r="A832" s="10"/>
      <c r="B832" s="10"/>
      <c r="C832" s="11"/>
      <c r="D832" s="11"/>
      <c r="E832" s="11"/>
      <c r="F832" s="11"/>
      <c r="G832" s="11"/>
      <c r="H832" s="11"/>
    </row>
    <row r="833" spans="1:8" ht="12.75">
      <c r="A833" s="10"/>
      <c r="B833" s="10"/>
      <c r="C833" s="11"/>
      <c r="D833" s="11"/>
      <c r="E833" s="11"/>
      <c r="F833" s="11"/>
      <c r="G833" s="11"/>
      <c r="H833" s="11"/>
    </row>
    <row r="834" spans="1:8" ht="12.75">
      <c r="A834" s="10"/>
      <c r="B834" s="10"/>
      <c r="C834" s="11"/>
      <c r="D834" s="11"/>
      <c r="E834" s="11"/>
      <c r="F834" s="11"/>
      <c r="G834" s="11"/>
      <c r="H834" s="11"/>
    </row>
    <row r="835" spans="1:8" ht="12.75">
      <c r="A835" s="10"/>
      <c r="B835" s="10"/>
      <c r="C835" s="11"/>
      <c r="D835" s="11"/>
      <c r="E835" s="11"/>
      <c r="F835" s="11"/>
      <c r="G835" s="11"/>
      <c r="H835" s="11"/>
    </row>
    <row r="836" spans="1:8" ht="12.75">
      <c r="A836" s="10"/>
      <c r="B836" s="10"/>
      <c r="C836" s="11"/>
      <c r="D836" s="11"/>
      <c r="E836" s="11"/>
      <c r="F836" s="11"/>
      <c r="G836" s="11"/>
      <c r="H836" s="11"/>
    </row>
    <row r="837" spans="1:8" ht="12.75">
      <c r="A837" s="10"/>
      <c r="B837" s="10"/>
      <c r="C837" s="11"/>
      <c r="D837" s="11"/>
      <c r="E837" s="11"/>
      <c r="F837" s="11"/>
      <c r="G837" s="11"/>
      <c r="H837" s="11"/>
    </row>
    <row r="838" spans="1:8" ht="12.75">
      <c r="A838" s="10"/>
      <c r="B838" s="10"/>
      <c r="C838" s="11"/>
      <c r="D838" s="11"/>
      <c r="E838" s="11"/>
      <c r="F838" s="11"/>
      <c r="G838" s="11"/>
      <c r="H838" s="11"/>
    </row>
    <row r="839" spans="1:8" ht="12.75">
      <c r="A839" s="10"/>
      <c r="B839" s="10"/>
      <c r="C839" s="11"/>
      <c r="D839" s="11"/>
      <c r="E839" s="11"/>
      <c r="F839" s="11"/>
      <c r="G839" s="11"/>
      <c r="H839" s="11"/>
    </row>
    <row r="840" spans="1:8" ht="12.75">
      <c r="A840" s="10"/>
      <c r="B840" s="10"/>
      <c r="C840" s="11"/>
      <c r="D840" s="11"/>
      <c r="E840" s="11"/>
      <c r="F840" s="11"/>
      <c r="G840" s="11"/>
      <c r="H840" s="11"/>
    </row>
    <row r="841" spans="1:8" ht="12.75">
      <c r="A841" s="10"/>
      <c r="B841" s="10"/>
      <c r="C841" s="11"/>
      <c r="D841" s="11"/>
      <c r="E841" s="11"/>
      <c r="F841" s="11"/>
      <c r="G841" s="11"/>
      <c r="H841" s="11"/>
    </row>
    <row r="842" spans="1:8" ht="12.75">
      <c r="A842" s="10"/>
      <c r="B842" s="10"/>
      <c r="C842" s="11"/>
      <c r="D842" s="11"/>
      <c r="E842" s="11"/>
      <c r="F842" s="11"/>
      <c r="G842" s="11"/>
      <c r="H842" s="11"/>
    </row>
    <row r="843" spans="1:8" ht="12.75">
      <c r="A843" s="10"/>
      <c r="B843" s="10"/>
      <c r="C843" s="11"/>
      <c r="D843" s="11"/>
      <c r="E843" s="11"/>
      <c r="F843" s="11"/>
      <c r="G843" s="11"/>
      <c r="H843" s="11"/>
    </row>
    <row r="844" spans="1:8" ht="12.75">
      <c r="A844" s="10"/>
      <c r="B844" s="10"/>
      <c r="C844" s="11"/>
      <c r="D844" s="11"/>
      <c r="E844" s="11"/>
      <c r="F844" s="11"/>
      <c r="G844" s="11"/>
      <c r="H844" s="11"/>
    </row>
    <row r="845" spans="1:8" ht="12.75">
      <c r="A845" s="10"/>
      <c r="B845" s="10"/>
      <c r="C845" s="11"/>
      <c r="D845" s="11"/>
      <c r="E845" s="11"/>
      <c r="F845" s="11"/>
      <c r="G845" s="11"/>
      <c r="H845" s="11"/>
    </row>
    <row r="846" spans="1:8" ht="12.75">
      <c r="A846" s="10"/>
      <c r="B846" s="10"/>
      <c r="C846" s="11"/>
      <c r="D846" s="11"/>
      <c r="E846" s="11"/>
      <c r="F846" s="11"/>
      <c r="G846" s="11"/>
      <c r="H846" s="11"/>
    </row>
    <row r="847" spans="1:8" ht="12.75">
      <c r="A847" s="10"/>
      <c r="B847" s="10"/>
      <c r="C847" s="11"/>
      <c r="D847" s="11"/>
      <c r="E847" s="11"/>
      <c r="F847" s="11"/>
      <c r="G847" s="11"/>
      <c r="H847" s="11"/>
    </row>
    <row r="848" spans="1:8" ht="12.75">
      <c r="A848" s="10"/>
      <c r="B848" s="10"/>
      <c r="C848" s="11"/>
      <c r="D848" s="11"/>
      <c r="E848" s="11"/>
      <c r="F848" s="11"/>
      <c r="G848" s="11"/>
      <c r="H848" s="11"/>
    </row>
    <row r="849" spans="1:8" ht="12.75">
      <c r="A849" s="10"/>
      <c r="B849" s="10"/>
      <c r="C849" s="11"/>
      <c r="D849" s="11"/>
      <c r="E849" s="11"/>
      <c r="F849" s="11"/>
      <c r="G849" s="11"/>
      <c r="H849" s="11"/>
    </row>
    <row r="850" spans="1:8" ht="12.75">
      <c r="A850" s="10"/>
      <c r="B850" s="10"/>
      <c r="C850" s="11"/>
      <c r="D850" s="11"/>
      <c r="E850" s="11"/>
      <c r="F850" s="11"/>
      <c r="G850" s="11"/>
      <c r="H850" s="11"/>
    </row>
    <row r="851" spans="1:8" ht="12.75">
      <c r="A851" s="10"/>
      <c r="B851" s="10"/>
      <c r="C851" s="11"/>
      <c r="D851" s="11"/>
      <c r="E851" s="11"/>
      <c r="F851" s="11"/>
      <c r="G851" s="11"/>
      <c r="H851" s="11"/>
    </row>
    <row r="852" spans="1:8" ht="12.75">
      <c r="A852" s="10"/>
      <c r="B852" s="10"/>
      <c r="C852" s="11"/>
      <c r="D852" s="11"/>
      <c r="E852" s="11"/>
      <c r="F852" s="11"/>
      <c r="G852" s="11"/>
      <c r="H852" s="11"/>
    </row>
    <row r="853" spans="1:8" ht="12.75">
      <c r="A853" s="10"/>
      <c r="B853" s="10"/>
      <c r="C853" s="11"/>
      <c r="D853" s="11"/>
      <c r="E853" s="11"/>
      <c r="F853" s="11"/>
      <c r="G853" s="11"/>
      <c r="H853" s="11"/>
    </row>
    <row r="854" spans="1:8" ht="12.75">
      <c r="A854" s="10"/>
      <c r="B854" s="10"/>
      <c r="C854" s="11"/>
      <c r="D854" s="11"/>
      <c r="E854" s="11"/>
      <c r="F854" s="11"/>
      <c r="G854" s="11"/>
      <c r="H854" s="11"/>
    </row>
    <row r="855" spans="1:8" ht="12.75">
      <c r="A855" s="10"/>
      <c r="B855" s="10"/>
      <c r="C855" s="11"/>
      <c r="D855" s="11"/>
      <c r="E855" s="11"/>
      <c r="F855" s="11"/>
      <c r="G855" s="11"/>
      <c r="H855" s="11"/>
    </row>
    <row r="856" spans="1:8" ht="12.75">
      <c r="A856" s="10"/>
      <c r="B856" s="10"/>
      <c r="C856" s="11"/>
      <c r="D856" s="11"/>
      <c r="E856" s="11"/>
      <c r="F856" s="11"/>
      <c r="G856" s="11"/>
      <c r="H856" s="11"/>
    </row>
    <row r="857" spans="1:8" ht="12.75">
      <c r="A857" s="10"/>
      <c r="B857" s="10"/>
      <c r="C857" s="11"/>
      <c r="D857" s="11"/>
      <c r="E857" s="11"/>
      <c r="F857" s="11"/>
      <c r="G857" s="11"/>
      <c r="H857" s="11"/>
    </row>
    <row r="858" spans="1:8" ht="12.75">
      <c r="A858" s="10"/>
      <c r="B858" s="10"/>
      <c r="C858" s="11"/>
      <c r="D858" s="11"/>
      <c r="E858" s="11"/>
      <c r="F858" s="11"/>
      <c r="G858" s="11"/>
      <c r="H858" s="11"/>
    </row>
    <row r="859" spans="1:8" ht="12.75">
      <c r="A859" s="10"/>
      <c r="B859" s="10"/>
      <c r="C859" s="11"/>
      <c r="D859" s="11"/>
      <c r="E859" s="11"/>
      <c r="F859" s="11"/>
      <c r="G859" s="11"/>
      <c r="H859" s="11"/>
    </row>
    <row r="860" spans="1:8" ht="12.75">
      <c r="A860" s="10"/>
      <c r="B860" s="10"/>
      <c r="C860" s="11"/>
      <c r="D860" s="11"/>
      <c r="E860" s="11"/>
      <c r="F860" s="11"/>
      <c r="G860" s="11"/>
      <c r="H860" s="11"/>
    </row>
    <row r="861" spans="1:8" ht="12.75">
      <c r="A861" s="10"/>
      <c r="B861" s="10"/>
      <c r="C861" s="11"/>
      <c r="D861" s="11"/>
      <c r="E861" s="11"/>
      <c r="F861" s="11"/>
      <c r="G861" s="11"/>
      <c r="H861" s="11"/>
    </row>
    <row r="862" spans="1:8" ht="12.75">
      <c r="A862" s="10"/>
      <c r="B862" s="10"/>
      <c r="C862" s="11"/>
      <c r="D862" s="11"/>
      <c r="E862" s="11"/>
      <c r="F862" s="11"/>
      <c r="G862" s="11"/>
      <c r="H862" s="11"/>
    </row>
    <row r="863" spans="1:8" ht="12.75">
      <c r="A863" s="10"/>
      <c r="B863" s="10"/>
      <c r="C863" s="11"/>
      <c r="D863" s="11"/>
      <c r="E863" s="11"/>
      <c r="F863" s="11"/>
      <c r="G863" s="11"/>
      <c r="H863" s="11"/>
    </row>
    <row r="864" spans="1:8" ht="12.75">
      <c r="A864" s="10"/>
      <c r="B864" s="10"/>
      <c r="C864" s="11"/>
      <c r="D864" s="11"/>
      <c r="E864" s="11"/>
      <c r="F864" s="11"/>
      <c r="G864" s="11"/>
      <c r="H864" s="11"/>
    </row>
    <row r="865" spans="1:8" ht="12.75">
      <c r="A865" s="10"/>
      <c r="B865" s="10"/>
      <c r="C865" s="11"/>
      <c r="D865" s="11"/>
      <c r="E865" s="11"/>
      <c r="F865" s="11"/>
      <c r="G865" s="11"/>
      <c r="H865" s="11"/>
    </row>
    <row r="866" spans="1:8" ht="12.75">
      <c r="A866" s="10"/>
      <c r="B866" s="10"/>
      <c r="C866" s="11"/>
      <c r="D866" s="11"/>
      <c r="E866" s="11"/>
      <c r="F866" s="11"/>
      <c r="G866" s="11"/>
      <c r="H866" s="11"/>
    </row>
    <row r="867" spans="1:8" ht="12.75">
      <c r="A867" s="10"/>
      <c r="B867" s="10"/>
      <c r="C867" s="11"/>
      <c r="D867" s="11"/>
      <c r="E867" s="11"/>
      <c r="F867" s="11"/>
      <c r="G867" s="11"/>
      <c r="H867" s="11"/>
    </row>
    <row r="868" spans="1:8" ht="12.75">
      <c r="A868" s="10"/>
      <c r="B868" s="10"/>
      <c r="C868" s="11"/>
      <c r="D868" s="11"/>
      <c r="E868" s="11"/>
      <c r="F868" s="11"/>
      <c r="G868" s="11"/>
      <c r="H868" s="11"/>
    </row>
    <row r="869" spans="1:8" ht="12.75">
      <c r="A869" s="10"/>
      <c r="B869" s="10"/>
      <c r="C869" s="11"/>
      <c r="D869" s="11"/>
      <c r="E869" s="11"/>
      <c r="F869" s="11"/>
      <c r="G869" s="11"/>
      <c r="H869" s="11"/>
    </row>
    <row r="870" spans="1:8" ht="12.75">
      <c r="A870" s="10"/>
      <c r="B870" s="10"/>
      <c r="C870" s="11"/>
      <c r="D870" s="11"/>
      <c r="E870" s="11"/>
      <c r="F870" s="11"/>
      <c r="G870" s="11"/>
      <c r="H870" s="11"/>
    </row>
    <row r="871" spans="1:8" ht="12.75">
      <c r="A871" s="10"/>
      <c r="B871" s="10"/>
      <c r="C871" s="11"/>
      <c r="D871" s="11"/>
      <c r="E871" s="11"/>
      <c r="F871" s="11"/>
      <c r="G871" s="11"/>
      <c r="H871" s="11"/>
    </row>
    <row r="872" spans="1:8" ht="12.75">
      <c r="A872" s="10"/>
      <c r="B872" s="10"/>
      <c r="C872" s="11"/>
      <c r="D872" s="11"/>
      <c r="E872" s="11"/>
      <c r="F872" s="11"/>
      <c r="G872" s="11"/>
      <c r="H872" s="11"/>
    </row>
    <row r="873" spans="1:8" ht="12.75">
      <c r="A873" s="10"/>
      <c r="B873" s="10"/>
      <c r="C873" s="11"/>
      <c r="D873" s="11"/>
      <c r="E873" s="11"/>
      <c r="F873" s="11"/>
      <c r="G873" s="11"/>
      <c r="H873" s="11"/>
    </row>
    <row r="874" spans="1:8" ht="12.75">
      <c r="A874" s="10"/>
      <c r="B874" s="10"/>
      <c r="C874" s="11"/>
      <c r="D874" s="11"/>
      <c r="E874" s="11"/>
      <c r="F874" s="11"/>
      <c r="G874" s="11"/>
      <c r="H874" s="11"/>
    </row>
    <row r="875" spans="1:8" ht="12.75">
      <c r="A875" s="10"/>
      <c r="B875" s="10"/>
      <c r="C875" s="11"/>
      <c r="D875" s="11"/>
      <c r="E875" s="11"/>
      <c r="F875" s="11"/>
      <c r="G875" s="11"/>
      <c r="H875" s="11"/>
    </row>
    <row r="876" spans="1:8" ht="12.75">
      <c r="A876" s="10"/>
      <c r="B876" s="10"/>
      <c r="C876" s="11"/>
      <c r="D876" s="11"/>
      <c r="E876" s="11"/>
      <c r="F876" s="11"/>
      <c r="G876" s="11"/>
      <c r="H876" s="11"/>
    </row>
    <row r="877" spans="1:8" ht="12.75">
      <c r="A877" s="10"/>
      <c r="B877" s="10"/>
      <c r="C877" s="11"/>
      <c r="D877" s="11"/>
      <c r="E877" s="11"/>
      <c r="F877" s="11"/>
      <c r="G877" s="11"/>
      <c r="H877" s="11"/>
    </row>
    <row r="878" spans="1:8" ht="12.75">
      <c r="A878" s="10"/>
      <c r="B878" s="10"/>
      <c r="C878" s="11"/>
      <c r="D878" s="11"/>
      <c r="E878" s="11"/>
      <c r="F878" s="11"/>
      <c r="G878" s="11"/>
      <c r="H878" s="11"/>
    </row>
    <row r="879" spans="1:8" ht="12.75">
      <c r="A879" s="10"/>
      <c r="B879" s="10"/>
      <c r="C879" s="11"/>
      <c r="D879" s="11"/>
      <c r="E879" s="11"/>
      <c r="F879" s="11"/>
      <c r="G879" s="11"/>
      <c r="H879" s="11"/>
    </row>
    <row r="880" spans="1:8" ht="12.75">
      <c r="A880" s="10"/>
      <c r="B880" s="10"/>
      <c r="C880" s="11"/>
      <c r="D880" s="11"/>
      <c r="E880" s="11"/>
      <c r="F880" s="11"/>
      <c r="G880" s="11"/>
      <c r="H880" s="11"/>
    </row>
    <row r="881" spans="1:8" ht="12.75">
      <c r="A881" s="10"/>
      <c r="B881" s="10"/>
      <c r="C881" s="11"/>
      <c r="D881" s="11"/>
      <c r="E881" s="11"/>
      <c r="F881" s="11"/>
      <c r="G881" s="11"/>
      <c r="H881" s="11"/>
    </row>
    <row r="882" spans="1:8" ht="12.75">
      <c r="A882" s="10"/>
      <c r="B882" s="10"/>
      <c r="C882" s="11"/>
      <c r="D882" s="11"/>
      <c r="E882" s="11"/>
      <c r="F882" s="11"/>
      <c r="G882" s="11"/>
      <c r="H882" s="11"/>
    </row>
    <row r="883" spans="1:8" ht="12.75">
      <c r="A883" s="10"/>
      <c r="B883" s="10"/>
      <c r="C883" s="11"/>
      <c r="D883" s="11"/>
      <c r="E883" s="11"/>
      <c r="F883" s="11"/>
      <c r="G883" s="11"/>
      <c r="H883" s="11"/>
    </row>
    <row r="884" spans="1:8" ht="12.75">
      <c r="A884" s="10"/>
      <c r="B884" s="10"/>
      <c r="C884" s="11"/>
      <c r="D884" s="11"/>
      <c r="E884" s="11"/>
      <c r="F884" s="11"/>
      <c r="G884" s="11"/>
      <c r="H884" s="11"/>
    </row>
    <row r="885" spans="1:8" ht="12.75">
      <c r="A885" s="10"/>
      <c r="B885" s="10"/>
      <c r="C885" s="11"/>
      <c r="D885" s="11"/>
      <c r="E885" s="11"/>
      <c r="F885" s="11"/>
      <c r="G885" s="11"/>
      <c r="H885" s="11"/>
    </row>
    <row r="886" spans="1:8" ht="12.75">
      <c r="A886" s="10"/>
      <c r="B886" s="10"/>
      <c r="C886" s="11"/>
      <c r="D886" s="11"/>
      <c r="E886" s="11"/>
      <c r="F886" s="11"/>
      <c r="G886" s="11"/>
      <c r="H886" s="11"/>
    </row>
    <row r="887" spans="1:8" ht="12.75">
      <c r="A887" s="10"/>
      <c r="B887" s="10"/>
      <c r="C887" s="11"/>
      <c r="D887" s="11"/>
      <c r="E887" s="11"/>
      <c r="F887" s="11"/>
      <c r="G887" s="11"/>
      <c r="H887" s="11"/>
    </row>
    <row r="888" spans="1:8" ht="12.75">
      <c r="A888" s="10"/>
      <c r="B888" s="10"/>
      <c r="C888" s="11"/>
      <c r="D888" s="11"/>
      <c r="E888" s="11"/>
      <c r="F888" s="11"/>
      <c r="G888" s="11"/>
      <c r="H888" s="11"/>
    </row>
    <row r="889" spans="1:8" ht="12.75">
      <c r="A889" s="10"/>
      <c r="B889" s="10"/>
      <c r="C889" s="11"/>
      <c r="D889" s="11"/>
      <c r="E889" s="11"/>
      <c r="F889" s="11"/>
      <c r="G889" s="11"/>
      <c r="H889" s="11"/>
    </row>
    <row r="890" spans="1:8" ht="12.75">
      <c r="A890" s="10"/>
      <c r="B890" s="10"/>
      <c r="C890" s="11"/>
      <c r="D890" s="11"/>
      <c r="E890" s="11"/>
      <c r="F890" s="11"/>
      <c r="G890" s="11"/>
      <c r="H890" s="11"/>
    </row>
    <row r="891" spans="1:8" ht="12.75">
      <c r="A891" s="10"/>
      <c r="B891" s="10"/>
      <c r="C891" s="11"/>
      <c r="D891" s="11"/>
      <c r="E891" s="11"/>
      <c r="F891" s="11"/>
      <c r="G891" s="11"/>
      <c r="H891" s="11"/>
    </row>
    <row r="892" spans="1:8" ht="12.75">
      <c r="A892" s="10"/>
      <c r="B892" s="10"/>
      <c r="C892" s="11"/>
      <c r="D892" s="11"/>
      <c r="E892" s="11"/>
      <c r="F892" s="11"/>
      <c r="G892" s="11"/>
      <c r="H892" s="11"/>
    </row>
    <row r="893" spans="1:8" ht="12.75">
      <c r="A893" s="10"/>
      <c r="B893" s="10"/>
      <c r="C893" s="11"/>
      <c r="D893" s="11"/>
      <c r="E893" s="11"/>
      <c r="F893" s="11"/>
      <c r="G893" s="11"/>
      <c r="H893" s="11"/>
    </row>
    <row r="894" spans="1:8" ht="12.75">
      <c r="A894" s="10"/>
      <c r="B894" s="10"/>
      <c r="C894" s="11"/>
      <c r="D894" s="11"/>
      <c r="E894" s="11"/>
      <c r="F894" s="11"/>
      <c r="G894" s="11"/>
      <c r="H894" s="11"/>
    </row>
    <row r="895" spans="1:8" ht="12.75">
      <c r="A895" s="10"/>
      <c r="B895" s="10"/>
      <c r="C895" s="11"/>
      <c r="D895" s="11"/>
      <c r="E895" s="11"/>
      <c r="F895" s="11"/>
      <c r="G895" s="11"/>
      <c r="H895" s="11"/>
    </row>
    <row r="896" spans="1:8" ht="12.75">
      <c r="A896" s="10"/>
      <c r="B896" s="10"/>
      <c r="C896" s="11"/>
      <c r="D896" s="11"/>
      <c r="E896" s="11"/>
      <c r="F896" s="11"/>
      <c r="G896" s="11"/>
      <c r="H896" s="11"/>
    </row>
    <row r="897" spans="1:8" ht="12.75">
      <c r="A897" s="10"/>
      <c r="B897" s="10"/>
      <c r="C897" s="11"/>
      <c r="D897" s="11"/>
      <c r="E897" s="11"/>
      <c r="F897" s="11"/>
      <c r="G897" s="11"/>
      <c r="H897" s="11"/>
    </row>
    <row r="898" spans="1:8" ht="12.75">
      <c r="A898" s="10"/>
      <c r="B898" s="10"/>
      <c r="C898" s="11"/>
      <c r="D898" s="11"/>
      <c r="E898" s="11"/>
      <c r="F898" s="11"/>
      <c r="G898" s="11"/>
      <c r="H898" s="11"/>
    </row>
    <row r="899" spans="1:8" ht="12.75">
      <c r="A899" s="10"/>
      <c r="B899" s="10"/>
      <c r="C899" s="11"/>
      <c r="D899" s="11"/>
      <c r="E899" s="11"/>
      <c r="F899" s="11"/>
      <c r="G899" s="11"/>
      <c r="H899" s="11"/>
    </row>
    <row r="900" spans="1:8" ht="12.75">
      <c r="A900" s="10"/>
      <c r="B900" s="10"/>
      <c r="C900" s="11"/>
      <c r="D900" s="11"/>
      <c r="E900" s="11"/>
      <c r="F900" s="11"/>
      <c r="G900" s="11"/>
      <c r="H900" s="11"/>
    </row>
    <row r="901" spans="1:8" ht="12.75">
      <c r="A901" s="10"/>
      <c r="B901" s="10"/>
      <c r="C901" s="11"/>
      <c r="D901" s="11"/>
      <c r="E901" s="11"/>
      <c r="F901" s="11"/>
      <c r="G901" s="11"/>
      <c r="H901" s="11"/>
    </row>
    <row r="902" spans="1:8" ht="12.75">
      <c r="A902" s="10"/>
      <c r="B902" s="10"/>
      <c r="C902" s="11"/>
      <c r="D902" s="11"/>
      <c r="E902" s="11"/>
      <c r="F902" s="11"/>
      <c r="G902" s="11"/>
      <c r="H902" s="11"/>
    </row>
    <row r="903" spans="1:8" ht="12.75">
      <c r="A903" s="10"/>
      <c r="B903" s="10"/>
      <c r="C903" s="11"/>
      <c r="D903" s="11"/>
      <c r="E903" s="11"/>
      <c r="F903" s="11"/>
      <c r="G903" s="11"/>
      <c r="H903" s="11"/>
    </row>
    <row r="904" spans="1:8" ht="12.75">
      <c r="A904" s="10"/>
      <c r="B904" s="10"/>
      <c r="C904" s="11"/>
      <c r="D904" s="11"/>
      <c r="E904" s="11"/>
      <c r="F904" s="11"/>
      <c r="G904" s="11"/>
      <c r="H904" s="11"/>
    </row>
    <row r="905" spans="1:8" ht="12.75">
      <c r="A905" s="10"/>
      <c r="B905" s="10"/>
      <c r="C905" s="11"/>
      <c r="D905" s="11"/>
      <c r="E905" s="11"/>
      <c r="F905" s="11"/>
      <c r="G905" s="11"/>
      <c r="H905" s="11"/>
    </row>
    <row r="906" spans="1:8" ht="12.75">
      <c r="A906" s="10"/>
      <c r="B906" s="10"/>
      <c r="C906" s="11"/>
      <c r="D906" s="11"/>
      <c r="E906" s="11"/>
      <c r="F906" s="11"/>
      <c r="G906" s="11"/>
      <c r="H906" s="11"/>
    </row>
    <row r="907" spans="1:8" ht="12.75">
      <c r="A907" s="10"/>
      <c r="B907" s="10"/>
      <c r="C907" s="11"/>
      <c r="D907" s="11"/>
      <c r="E907" s="11"/>
      <c r="F907" s="11"/>
      <c r="G907" s="11"/>
      <c r="H907" s="11"/>
    </row>
    <row r="908" spans="1:8" ht="12.75">
      <c r="A908" s="10"/>
      <c r="B908" s="10"/>
      <c r="C908" s="11"/>
      <c r="D908" s="11"/>
      <c r="E908" s="11"/>
      <c r="F908" s="11"/>
      <c r="G908" s="11"/>
      <c r="H908" s="11"/>
    </row>
    <row r="909" spans="1:8" ht="12.75">
      <c r="A909" s="10"/>
      <c r="B909" s="10"/>
      <c r="C909" s="11"/>
      <c r="D909" s="11"/>
      <c r="E909" s="11"/>
      <c r="F909" s="11"/>
      <c r="G909" s="11"/>
      <c r="H909" s="11"/>
    </row>
    <row r="910" spans="1:8" ht="12.75">
      <c r="A910" s="10"/>
      <c r="B910" s="10"/>
      <c r="C910" s="11"/>
      <c r="D910" s="11"/>
      <c r="E910" s="11"/>
      <c r="F910" s="11"/>
      <c r="G910" s="11"/>
      <c r="H910" s="11"/>
    </row>
    <row r="911" spans="1:8" ht="12.75">
      <c r="A911" s="10"/>
      <c r="B911" s="10"/>
      <c r="C911" s="11"/>
      <c r="D911" s="11"/>
      <c r="E911" s="11"/>
      <c r="F911" s="11"/>
      <c r="G911" s="11"/>
      <c r="H911" s="11"/>
    </row>
    <row r="912" spans="1:8" ht="12.75">
      <c r="A912" s="10"/>
      <c r="B912" s="10"/>
      <c r="C912" s="11"/>
      <c r="D912" s="11"/>
      <c r="E912" s="11"/>
      <c r="F912" s="11"/>
      <c r="G912" s="11"/>
      <c r="H912" s="11"/>
    </row>
    <row r="913" spans="1:8" ht="12.75">
      <c r="A913" s="10"/>
      <c r="B913" s="10"/>
      <c r="C913" s="11"/>
      <c r="D913" s="11"/>
      <c r="E913" s="11"/>
      <c r="F913" s="11"/>
      <c r="G913" s="11"/>
      <c r="H913" s="11"/>
    </row>
    <row r="914" spans="1:8" ht="12.75">
      <c r="A914" s="10"/>
      <c r="B914" s="10"/>
      <c r="C914" s="11"/>
      <c r="D914" s="11"/>
      <c r="E914" s="11"/>
      <c r="F914" s="11"/>
      <c r="G914" s="11"/>
      <c r="H914" s="11"/>
    </row>
    <row r="915" spans="1:8" ht="12.75">
      <c r="A915" s="10"/>
      <c r="B915" s="10"/>
      <c r="C915" s="11"/>
      <c r="D915" s="11"/>
      <c r="E915" s="11"/>
      <c r="F915" s="11"/>
      <c r="G915" s="11"/>
      <c r="H915" s="11"/>
    </row>
    <row r="916" spans="1:8" ht="12.75">
      <c r="A916" s="10"/>
      <c r="B916" s="10"/>
      <c r="C916" s="11"/>
      <c r="D916" s="11"/>
      <c r="E916" s="11"/>
      <c r="F916" s="11"/>
      <c r="G916" s="11"/>
      <c r="H916" s="11"/>
    </row>
    <row r="917" spans="1:8" ht="12.75">
      <c r="A917" s="10"/>
      <c r="B917" s="10"/>
      <c r="C917" s="11"/>
      <c r="D917" s="11"/>
      <c r="E917" s="11"/>
      <c r="F917" s="11"/>
      <c r="G917" s="11"/>
      <c r="H917" s="11"/>
    </row>
    <row r="918" spans="1:8" ht="12.75">
      <c r="A918" s="10"/>
      <c r="B918" s="10"/>
      <c r="C918" s="11"/>
      <c r="D918" s="11"/>
      <c r="E918" s="11"/>
      <c r="F918" s="11"/>
      <c r="G918" s="11"/>
      <c r="H918" s="11"/>
    </row>
    <row r="919" spans="1:8" ht="12.75">
      <c r="A919" s="10"/>
      <c r="B919" s="10"/>
      <c r="C919" s="11"/>
      <c r="D919" s="11"/>
      <c r="E919" s="11"/>
      <c r="F919" s="11"/>
      <c r="G919" s="11"/>
      <c r="H919" s="11"/>
    </row>
    <row r="920" spans="1:8" ht="12.75">
      <c r="A920" s="10"/>
      <c r="B920" s="10"/>
      <c r="C920" s="11"/>
      <c r="D920" s="11"/>
      <c r="E920" s="11"/>
      <c r="F920" s="11"/>
      <c r="G920" s="11"/>
      <c r="H920" s="11"/>
    </row>
    <row r="921" spans="1:8" ht="12.75">
      <c r="A921" s="10"/>
      <c r="B921" s="10"/>
      <c r="C921" s="11"/>
      <c r="D921" s="11"/>
      <c r="E921" s="11"/>
      <c r="F921" s="11"/>
      <c r="G921" s="11"/>
      <c r="H921" s="11"/>
    </row>
    <row r="922" spans="1:8" ht="12.75">
      <c r="A922" s="10"/>
      <c r="B922" s="10"/>
      <c r="C922" s="11"/>
      <c r="D922" s="11"/>
      <c r="E922" s="11"/>
      <c r="F922" s="11"/>
      <c r="G922" s="11"/>
      <c r="H922" s="11"/>
    </row>
    <row r="923" spans="1:8" ht="12.75">
      <c r="A923" s="10"/>
      <c r="B923" s="10"/>
      <c r="C923" s="11"/>
      <c r="D923" s="11"/>
      <c r="E923" s="11"/>
      <c r="F923" s="11"/>
      <c r="G923" s="11"/>
      <c r="H923" s="11"/>
    </row>
    <row r="924" spans="1:8" ht="12.75">
      <c r="A924" s="10"/>
      <c r="B924" s="10"/>
      <c r="C924" s="11"/>
      <c r="D924" s="11"/>
      <c r="E924" s="11"/>
      <c r="F924" s="11"/>
      <c r="G924" s="11"/>
      <c r="H924" s="11"/>
    </row>
    <row r="925" spans="1:8" ht="12.75">
      <c r="A925" s="10"/>
      <c r="B925" s="10"/>
      <c r="C925" s="11"/>
      <c r="D925" s="11"/>
      <c r="E925" s="11"/>
      <c r="F925" s="11"/>
      <c r="G925" s="11"/>
      <c r="H925" s="11"/>
    </row>
    <row r="926" spans="1:8" ht="12.75">
      <c r="A926" s="10"/>
      <c r="B926" s="10"/>
      <c r="C926" s="11"/>
      <c r="D926" s="11"/>
      <c r="E926" s="11"/>
      <c r="F926" s="11"/>
      <c r="G926" s="11"/>
      <c r="H926" s="11"/>
    </row>
    <row r="927" spans="1:8" ht="12.75">
      <c r="A927" s="10"/>
      <c r="B927" s="10"/>
      <c r="C927" s="11"/>
      <c r="D927" s="11"/>
      <c r="E927" s="11"/>
      <c r="F927" s="11"/>
      <c r="G927" s="11"/>
      <c r="H927" s="11"/>
    </row>
    <row r="928" spans="1:8" ht="12.75">
      <c r="A928" s="10"/>
      <c r="B928" s="10"/>
      <c r="C928" s="11"/>
      <c r="D928" s="11"/>
      <c r="E928" s="11"/>
      <c r="F928" s="11"/>
      <c r="G928" s="11"/>
      <c r="H928" s="11"/>
    </row>
    <row r="929" spans="1:8" ht="12.75">
      <c r="A929" s="10"/>
      <c r="B929" s="10"/>
      <c r="C929" s="11"/>
      <c r="D929" s="11"/>
      <c r="E929" s="11"/>
      <c r="F929" s="11"/>
      <c r="G929" s="11"/>
      <c r="H929" s="11"/>
    </row>
    <row r="930" spans="1:8" ht="12.75">
      <c r="A930" s="10"/>
      <c r="B930" s="10"/>
      <c r="C930" s="11"/>
      <c r="D930" s="11"/>
      <c r="E930" s="11"/>
      <c r="F930" s="11"/>
      <c r="G930" s="11"/>
      <c r="H930" s="11"/>
    </row>
    <row r="931" spans="1:8" ht="12.75">
      <c r="A931" s="10"/>
      <c r="B931" s="10"/>
      <c r="C931" s="11"/>
      <c r="D931" s="11"/>
      <c r="E931" s="11"/>
      <c r="F931" s="11"/>
      <c r="G931" s="11"/>
      <c r="H931" s="11"/>
    </row>
    <row r="932" spans="1:8" ht="12.75">
      <c r="A932" s="10"/>
      <c r="B932" s="10"/>
      <c r="C932" s="11"/>
      <c r="D932" s="11"/>
      <c r="E932" s="11"/>
      <c r="F932" s="11"/>
      <c r="G932" s="11"/>
      <c r="H932" s="11"/>
    </row>
    <row r="933" spans="1:8" ht="12.75">
      <c r="A933" s="10"/>
      <c r="B933" s="10"/>
      <c r="C933" s="11"/>
      <c r="D933" s="11"/>
      <c r="E933" s="11"/>
      <c r="F933" s="11"/>
      <c r="G933" s="11"/>
      <c r="H933" s="11"/>
    </row>
    <row r="934" spans="1:8" ht="12.75">
      <c r="A934" s="10"/>
      <c r="B934" s="10"/>
      <c r="C934" s="11"/>
      <c r="D934" s="11"/>
      <c r="E934" s="11"/>
      <c r="F934" s="11"/>
      <c r="G934" s="11"/>
      <c r="H934" s="11"/>
    </row>
    <row r="935" spans="1:8" ht="12.75">
      <c r="A935" s="10"/>
      <c r="B935" s="10"/>
      <c r="C935" s="11"/>
      <c r="D935" s="11"/>
      <c r="E935" s="11"/>
      <c r="F935" s="11"/>
      <c r="G935" s="11"/>
      <c r="H935" s="11"/>
    </row>
    <row r="936" spans="1:8" ht="12.75">
      <c r="A936" s="10"/>
      <c r="B936" s="10"/>
      <c r="C936" s="11"/>
      <c r="D936" s="11"/>
      <c r="E936" s="11"/>
      <c r="F936" s="11"/>
      <c r="G936" s="11"/>
      <c r="H936" s="11"/>
    </row>
    <row r="937" spans="1:8" ht="12.75">
      <c r="A937" s="10"/>
      <c r="B937" s="10"/>
      <c r="C937" s="11"/>
      <c r="D937" s="11"/>
      <c r="E937" s="11"/>
      <c r="F937" s="11"/>
      <c r="G937" s="11"/>
      <c r="H937" s="11"/>
    </row>
    <row r="938" spans="1:8" ht="12.75">
      <c r="A938" s="10"/>
      <c r="B938" s="10"/>
      <c r="C938" s="11"/>
      <c r="D938" s="11"/>
      <c r="E938" s="11"/>
      <c r="F938" s="11"/>
      <c r="G938" s="11"/>
      <c r="H938" s="11"/>
    </row>
    <row r="939" spans="1:8" ht="12.75">
      <c r="A939" s="10"/>
      <c r="B939" s="10"/>
      <c r="C939" s="11"/>
      <c r="D939" s="11"/>
      <c r="E939" s="11"/>
      <c r="F939" s="11"/>
      <c r="G939" s="11"/>
      <c r="H939" s="11"/>
    </row>
    <row r="940" spans="1:8" ht="12.75">
      <c r="A940" s="10"/>
      <c r="B940" s="10"/>
      <c r="C940" s="11"/>
      <c r="D940" s="11"/>
      <c r="E940" s="11"/>
      <c r="F940" s="11"/>
      <c r="G940" s="11"/>
      <c r="H940" s="11"/>
    </row>
    <row r="941" spans="1:8" ht="12.75">
      <c r="A941" s="10"/>
      <c r="B941" s="10"/>
      <c r="C941" s="11"/>
      <c r="D941" s="11"/>
      <c r="E941" s="11"/>
      <c r="F941" s="11"/>
      <c r="G941" s="11"/>
      <c r="H941" s="11"/>
    </row>
    <row r="942" spans="1:8" ht="12.75">
      <c r="A942" s="10"/>
      <c r="B942" s="10"/>
      <c r="C942" s="11"/>
      <c r="D942" s="11"/>
      <c r="E942" s="11"/>
      <c r="F942" s="11"/>
      <c r="G942" s="11"/>
      <c r="H942" s="11"/>
    </row>
    <row r="943" spans="1:8" ht="12.75">
      <c r="A943" s="10"/>
      <c r="B943" s="10"/>
      <c r="C943" s="11"/>
      <c r="D943" s="11"/>
      <c r="E943" s="11"/>
      <c r="F943" s="11"/>
      <c r="G943" s="11"/>
      <c r="H943" s="11"/>
    </row>
    <row r="944" spans="1:8" ht="12.75">
      <c r="A944" s="10"/>
      <c r="B944" s="10"/>
      <c r="C944" s="11"/>
      <c r="D944" s="11"/>
      <c r="E944" s="11"/>
      <c r="F944" s="11"/>
      <c r="G944" s="11"/>
      <c r="H944" s="11"/>
    </row>
    <row r="945" spans="1:8" ht="12.75">
      <c r="A945" s="10"/>
      <c r="B945" s="10"/>
      <c r="C945" s="11"/>
      <c r="D945" s="11"/>
      <c r="E945" s="11"/>
      <c r="F945" s="11"/>
      <c r="G945" s="11"/>
      <c r="H945" s="11"/>
    </row>
    <row r="946" spans="1:8" ht="12.75">
      <c r="A946" s="10"/>
      <c r="B946" s="10"/>
      <c r="C946" s="11"/>
      <c r="D946" s="11"/>
      <c r="E946" s="11"/>
      <c r="F946" s="11"/>
      <c r="G946" s="11"/>
      <c r="H946" s="11"/>
    </row>
    <row r="947" spans="1:8" ht="12.75">
      <c r="A947" s="10"/>
      <c r="B947" s="10"/>
      <c r="C947" s="11"/>
      <c r="D947" s="11"/>
      <c r="E947" s="11"/>
      <c r="F947" s="11"/>
      <c r="G947" s="11"/>
      <c r="H947" s="11"/>
    </row>
    <row r="948" spans="1:8" ht="12.75">
      <c r="A948" s="10"/>
      <c r="B948" s="10"/>
      <c r="C948" s="11"/>
      <c r="D948" s="11"/>
      <c r="E948" s="11"/>
      <c r="F948" s="11"/>
      <c r="G948" s="11"/>
      <c r="H948" s="11"/>
    </row>
    <row r="949" spans="1:8" ht="12.75">
      <c r="A949" s="10"/>
      <c r="B949" s="10"/>
      <c r="C949" s="11"/>
      <c r="D949" s="11"/>
      <c r="E949" s="11"/>
      <c r="F949" s="11"/>
      <c r="G949" s="11"/>
      <c r="H949" s="11"/>
    </row>
    <row r="950" spans="1:8" ht="12.75">
      <c r="A950" s="10"/>
      <c r="B950" s="10"/>
      <c r="C950" s="11"/>
      <c r="D950" s="11"/>
      <c r="E950" s="11"/>
      <c r="F950" s="11"/>
      <c r="G950" s="11"/>
      <c r="H950" s="11"/>
    </row>
    <row r="951" spans="1:8" ht="12.75">
      <c r="A951" s="10"/>
      <c r="B951" s="10"/>
      <c r="C951" s="11"/>
      <c r="D951" s="11"/>
      <c r="E951" s="11"/>
      <c r="F951" s="11"/>
      <c r="G951" s="11"/>
      <c r="H951" s="11"/>
    </row>
    <row r="952" spans="1:8" ht="12.75">
      <c r="A952" s="10"/>
      <c r="B952" s="10"/>
      <c r="C952" s="11"/>
      <c r="D952" s="11"/>
      <c r="E952" s="11"/>
      <c r="F952" s="11"/>
      <c r="G952" s="11"/>
      <c r="H952" s="11"/>
    </row>
    <row r="953" spans="1:8" ht="12.75">
      <c r="A953" s="10"/>
      <c r="B953" s="10"/>
      <c r="C953" s="11"/>
      <c r="D953" s="11"/>
      <c r="E953" s="11"/>
      <c r="F953" s="11"/>
      <c r="G953" s="11"/>
      <c r="H953" s="11"/>
    </row>
    <row r="954" spans="1:8" ht="12.75">
      <c r="A954" s="10"/>
      <c r="B954" s="10"/>
      <c r="C954" s="11"/>
      <c r="D954" s="11"/>
      <c r="E954" s="11"/>
      <c r="F954" s="11"/>
      <c r="G954" s="11"/>
      <c r="H954" s="11"/>
    </row>
    <row r="955" spans="1:8" ht="12.75">
      <c r="A955" s="10"/>
      <c r="B955" s="10"/>
      <c r="C955" s="11"/>
      <c r="D955" s="11"/>
      <c r="E955" s="11"/>
      <c r="F955" s="11"/>
      <c r="G955" s="11"/>
      <c r="H955" s="11"/>
    </row>
    <row r="956" spans="1:8" ht="12.75">
      <c r="A956" s="10"/>
      <c r="B956" s="10"/>
      <c r="C956" s="11"/>
      <c r="D956" s="11"/>
      <c r="E956" s="11"/>
      <c r="F956" s="11"/>
      <c r="G956" s="11"/>
      <c r="H956" s="11"/>
    </row>
    <row r="957" spans="1:8" ht="12.75">
      <c r="A957" s="10"/>
      <c r="B957" s="10"/>
      <c r="C957" s="11"/>
      <c r="D957" s="11"/>
      <c r="E957" s="11"/>
      <c r="F957" s="11"/>
      <c r="G957" s="11"/>
      <c r="H957" s="11"/>
    </row>
    <row r="958" spans="1:8" ht="12.75">
      <c r="A958" s="10"/>
      <c r="B958" s="10"/>
      <c r="C958" s="11"/>
      <c r="D958" s="11"/>
      <c r="E958" s="11"/>
      <c r="F958" s="11"/>
      <c r="G958" s="11"/>
      <c r="H958" s="11"/>
    </row>
    <row r="959" spans="1:8" ht="12.75">
      <c r="A959" s="10"/>
      <c r="B959" s="10"/>
      <c r="C959" s="11"/>
      <c r="D959" s="11"/>
      <c r="E959" s="11"/>
      <c r="F959" s="11"/>
      <c r="G959" s="11"/>
      <c r="H959" s="11"/>
    </row>
    <row r="960" spans="1:8" ht="12.75">
      <c r="A960" s="10"/>
      <c r="B960" s="10"/>
      <c r="C960" s="11"/>
      <c r="D960" s="11"/>
      <c r="E960" s="11"/>
      <c r="F960" s="11"/>
      <c r="G960" s="11"/>
      <c r="H960" s="11"/>
    </row>
    <row r="961" spans="1:8" ht="12.75">
      <c r="A961" s="10"/>
      <c r="B961" s="10"/>
      <c r="C961" s="11"/>
      <c r="D961" s="11"/>
      <c r="E961" s="11"/>
      <c r="F961" s="11"/>
      <c r="G961" s="11"/>
      <c r="H961" s="11"/>
    </row>
    <row r="962" spans="1:8" ht="12.75">
      <c r="A962" s="10"/>
      <c r="B962" s="10"/>
      <c r="C962" s="11"/>
      <c r="D962" s="11"/>
      <c r="E962" s="11"/>
      <c r="F962" s="11"/>
      <c r="G962" s="11"/>
      <c r="H962" s="11"/>
    </row>
    <row r="963" spans="1:8" ht="12.75">
      <c r="A963" s="10"/>
      <c r="B963" s="10"/>
      <c r="C963" s="11"/>
      <c r="D963" s="11"/>
      <c r="E963" s="11"/>
      <c r="F963" s="11"/>
      <c r="G963" s="11"/>
      <c r="H963" s="11"/>
    </row>
    <row r="964" spans="1:8" ht="12.75">
      <c r="A964" s="10"/>
      <c r="B964" s="10"/>
      <c r="C964" s="11"/>
      <c r="D964" s="11"/>
      <c r="E964" s="11"/>
      <c r="F964" s="11"/>
      <c r="G964" s="11"/>
      <c r="H964" s="11"/>
    </row>
    <row r="965" spans="1:8" ht="12.75">
      <c r="A965" s="10"/>
      <c r="B965" s="10"/>
      <c r="C965" s="11"/>
      <c r="D965" s="11"/>
      <c r="E965" s="11"/>
      <c r="F965" s="11"/>
      <c r="G965" s="11"/>
      <c r="H965" s="11"/>
    </row>
    <row r="966" spans="1:8" ht="12.75">
      <c r="A966" s="10"/>
      <c r="B966" s="10"/>
      <c r="C966" s="11"/>
      <c r="D966" s="11"/>
      <c r="E966" s="11"/>
      <c r="F966" s="11"/>
      <c r="G966" s="11"/>
      <c r="H966" s="11"/>
    </row>
    <row r="967" spans="1:8" ht="12.75">
      <c r="A967" s="10"/>
      <c r="B967" s="10"/>
      <c r="C967" s="11"/>
      <c r="D967" s="11"/>
      <c r="E967" s="11"/>
      <c r="F967" s="11"/>
      <c r="G967" s="11"/>
      <c r="H967" s="11"/>
    </row>
    <row r="968" spans="1:8" ht="12.75">
      <c r="A968" s="10"/>
      <c r="B968" s="10"/>
      <c r="C968" s="11"/>
      <c r="D968" s="11"/>
      <c r="E968" s="11"/>
      <c r="F968" s="11"/>
      <c r="G968" s="11"/>
      <c r="H968" s="11"/>
    </row>
    <row r="969" spans="1:8" ht="12.75">
      <c r="A969" s="10"/>
      <c r="B969" s="10"/>
      <c r="C969" s="11"/>
      <c r="D969" s="11"/>
      <c r="E969" s="11"/>
      <c r="F969" s="11"/>
      <c r="G969" s="11"/>
      <c r="H969" s="11"/>
    </row>
    <row r="970" spans="1:8" ht="12.75">
      <c r="A970" s="10"/>
      <c r="B970" s="10"/>
      <c r="C970" s="11"/>
      <c r="D970" s="11"/>
      <c r="E970" s="11"/>
      <c r="F970" s="11"/>
      <c r="G970" s="11"/>
      <c r="H970" s="11"/>
    </row>
    <row r="971" spans="1:8" ht="12.75">
      <c r="A971" s="10"/>
      <c r="B971" s="10"/>
      <c r="C971" s="11"/>
      <c r="D971" s="11"/>
      <c r="E971" s="11"/>
      <c r="F971" s="11"/>
      <c r="G971" s="11"/>
      <c r="H971" s="11"/>
    </row>
    <row r="972" spans="1:8" ht="12.75">
      <c r="A972" s="10"/>
      <c r="B972" s="10"/>
      <c r="C972" s="11"/>
      <c r="D972" s="11"/>
      <c r="E972" s="11"/>
      <c r="F972" s="11"/>
      <c r="G972" s="11"/>
      <c r="H972" s="11"/>
    </row>
    <row r="973" spans="1:8" ht="12.75">
      <c r="A973" s="10"/>
      <c r="B973" s="10"/>
      <c r="C973" s="11"/>
      <c r="D973" s="11"/>
      <c r="E973" s="11"/>
      <c r="F973" s="11"/>
      <c r="G973" s="11"/>
      <c r="H973" s="11"/>
    </row>
    <row r="974" spans="1:8" ht="12.75">
      <c r="A974" s="10"/>
      <c r="B974" s="10"/>
      <c r="C974" s="11"/>
      <c r="D974" s="11"/>
      <c r="E974" s="11"/>
      <c r="F974" s="11"/>
      <c r="G974" s="11"/>
      <c r="H974" s="11"/>
    </row>
    <row r="975" spans="1:8" ht="12.75">
      <c r="A975" s="10"/>
      <c r="B975" s="10"/>
      <c r="C975" s="11"/>
      <c r="D975" s="11"/>
      <c r="E975" s="11"/>
      <c r="F975" s="11"/>
      <c r="G975" s="11"/>
      <c r="H975" s="11"/>
    </row>
    <row r="976" spans="1:8" ht="12.75">
      <c r="A976" s="10"/>
      <c r="B976" s="10"/>
      <c r="C976" s="11"/>
      <c r="D976" s="11"/>
      <c r="E976" s="11"/>
      <c r="F976" s="11"/>
      <c r="G976" s="11"/>
      <c r="H976" s="11"/>
    </row>
    <row r="977" spans="1:8" ht="12.75">
      <c r="A977" s="10"/>
      <c r="B977" s="10"/>
      <c r="C977" s="11"/>
      <c r="D977" s="11"/>
      <c r="E977" s="11"/>
      <c r="F977" s="11"/>
      <c r="G977" s="11"/>
      <c r="H977" s="11"/>
    </row>
    <row r="978" spans="1:8" ht="12.75">
      <c r="A978" s="10"/>
      <c r="B978" s="10"/>
      <c r="C978" s="11"/>
      <c r="D978" s="11"/>
      <c r="E978" s="11"/>
      <c r="F978" s="11"/>
      <c r="G978" s="11"/>
      <c r="H978" s="11"/>
    </row>
    <row r="979" spans="1:8" ht="12.75">
      <c r="A979" s="10"/>
      <c r="B979" s="10"/>
      <c r="C979" s="11"/>
      <c r="D979" s="11"/>
      <c r="E979" s="11"/>
      <c r="F979" s="11"/>
      <c r="G979" s="11"/>
      <c r="H979" s="11"/>
    </row>
    <row r="980" spans="1:8" ht="12.75">
      <c r="A980" s="10"/>
      <c r="B980" s="10"/>
      <c r="C980" s="11"/>
      <c r="D980" s="11"/>
      <c r="E980" s="11"/>
      <c r="F980" s="11"/>
      <c r="G980" s="11"/>
      <c r="H980" s="11"/>
    </row>
    <row r="981" spans="1:8" ht="12.75">
      <c r="A981" s="10"/>
      <c r="B981" s="10"/>
      <c r="C981" s="11"/>
      <c r="D981" s="11"/>
      <c r="E981" s="11"/>
      <c r="F981" s="11"/>
      <c r="G981" s="11"/>
      <c r="H981" s="11"/>
    </row>
    <row r="982" spans="1:8" ht="12.75">
      <c r="A982" s="10"/>
      <c r="B982" s="10"/>
      <c r="C982" s="11"/>
      <c r="D982" s="11"/>
      <c r="E982" s="11"/>
      <c r="F982" s="11"/>
      <c r="G982" s="11"/>
      <c r="H982" s="11"/>
    </row>
    <row r="983" spans="1:8" ht="12.75">
      <c r="A983" s="10"/>
      <c r="B983" s="10"/>
      <c r="C983" s="11"/>
      <c r="D983" s="11"/>
      <c r="E983" s="11"/>
      <c r="F983" s="11"/>
      <c r="G983" s="11"/>
      <c r="H983" s="11"/>
    </row>
    <row r="984" spans="1:8" ht="12.75">
      <c r="A984" s="10"/>
      <c r="B984" s="10"/>
      <c r="C984" s="11"/>
      <c r="D984" s="11"/>
      <c r="E984" s="11"/>
      <c r="F984" s="11"/>
      <c r="G984" s="11"/>
      <c r="H984" s="11"/>
    </row>
    <row r="985" spans="1:8" ht="12.75">
      <c r="A985" s="10"/>
      <c r="B985" s="10"/>
      <c r="C985" s="11"/>
      <c r="D985" s="11"/>
      <c r="E985" s="11"/>
      <c r="F985" s="11"/>
      <c r="G985" s="11"/>
      <c r="H985" s="11"/>
    </row>
    <row r="986" spans="1:8" ht="12.75">
      <c r="A986" s="10"/>
      <c r="B986" s="10"/>
      <c r="C986" s="11"/>
      <c r="D986" s="11"/>
      <c r="E986" s="11"/>
      <c r="F986" s="11"/>
      <c r="G986" s="11"/>
      <c r="H986" s="11"/>
    </row>
    <row r="987" spans="1:8" ht="12.75">
      <c r="A987" s="10"/>
      <c r="B987" s="10"/>
      <c r="C987" s="11"/>
      <c r="D987" s="11"/>
      <c r="E987" s="11"/>
      <c r="F987" s="11"/>
      <c r="G987" s="11"/>
      <c r="H987" s="11"/>
    </row>
    <row r="988" spans="1:8" ht="12.75">
      <c r="A988" s="10"/>
      <c r="B988" s="10"/>
      <c r="C988" s="11"/>
      <c r="D988" s="11"/>
      <c r="E988" s="11"/>
      <c r="F988" s="11"/>
      <c r="G988" s="11"/>
      <c r="H988" s="11"/>
    </row>
    <row r="989" spans="1:8" ht="12.75">
      <c r="A989" s="10"/>
      <c r="B989" s="10"/>
      <c r="C989" s="11"/>
      <c r="D989" s="11"/>
      <c r="E989" s="11"/>
      <c r="F989" s="11"/>
      <c r="G989" s="11"/>
      <c r="H989" s="11"/>
    </row>
    <row r="990" spans="1:8" ht="12.75">
      <c r="A990" s="10"/>
      <c r="B990" s="10"/>
      <c r="C990" s="11"/>
      <c r="D990" s="11"/>
      <c r="E990" s="11"/>
      <c r="F990" s="11"/>
      <c r="G990" s="11"/>
      <c r="H990" s="11"/>
    </row>
    <row r="991" spans="1:8" ht="12.75">
      <c r="A991" s="10"/>
      <c r="B991" s="10"/>
      <c r="C991" s="11"/>
      <c r="D991" s="11"/>
      <c r="E991" s="11"/>
      <c r="F991" s="11"/>
      <c r="G991" s="11"/>
      <c r="H991" s="11"/>
    </row>
    <row r="992" spans="1:8" ht="12.75">
      <c r="A992" s="10"/>
      <c r="B992" s="10"/>
      <c r="C992" s="11"/>
      <c r="D992" s="11"/>
      <c r="E992" s="11"/>
      <c r="F992" s="11"/>
      <c r="G992" s="11"/>
      <c r="H992" s="11"/>
    </row>
    <row r="993" spans="1:8" ht="12.75">
      <c r="A993" s="10"/>
      <c r="B993" s="10"/>
      <c r="C993" s="11"/>
      <c r="D993" s="11"/>
      <c r="E993" s="11"/>
      <c r="F993" s="11"/>
      <c r="G993" s="11"/>
      <c r="H993" s="11"/>
    </row>
    <row r="994" spans="1:8" ht="12.75">
      <c r="A994" s="10"/>
      <c r="B994" s="10"/>
      <c r="C994" s="11"/>
      <c r="D994" s="11"/>
      <c r="E994" s="11"/>
      <c r="F994" s="11"/>
      <c r="G994" s="11"/>
      <c r="H994" s="11"/>
    </row>
    <row r="995" spans="1:8" ht="12.75">
      <c r="A995" s="10"/>
      <c r="B995" s="10"/>
      <c r="C995" s="11"/>
      <c r="D995" s="11"/>
      <c r="E995" s="11"/>
      <c r="F995" s="11"/>
      <c r="G995" s="11"/>
      <c r="H995" s="11"/>
    </row>
    <row r="996" spans="1:8" ht="12.75">
      <c r="A996" s="10"/>
      <c r="B996" s="10"/>
      <c r="C996" s="11"/>
      <c r="D996" s="11"/>
      <c r="E996" s="11"/>
      <c r="F996" s="11"/>
      <c r="G996" s="11"/>
      <c r="H996" s="11"/>
    </row>
    <row r="997" spans="1:8" ht="12.75">
      <c r="A997" s="10"/>
      <c r="B997" s="10"/>
      <c r="C997" s="11"/>
      <c r="D997" s="11"/>
      <c r="E997" s="11"/>
      <c r="F997" s="11"/>
      <c r="G997" s="11"/>
      <c r="H997" s="11"/>
    </row>
    <row r="998" spans="1:8" ht="12.75">
      <c r="A998" s="10"/>
      <c r="B998" s="10"/>
      <c r="C998" s="11"/>
      <c r="D998" s="11"/>
      <c r="E998" s="11"/>
      <c r="F998" s="11"/>
      <c r="G998" s="11"/>
      <c r="H998" s="11"/>
    </row>
    <row r="999" spans="1:8" ht="12.75">
      <c r="A999" s="10"/>
      <c r="B999" s="10"/>
      <c r="C999" s="11"/>
      <c r="D999" s="11"/>
      <c r="E999" s="11"/>
      <c r="F999" s="11"/>
      <c r="G999" s="11"/>
      <c r="H999" s="11"/>
    </row>
    <row r="1000" spans="1:8" ht="12.75">
      <c r="A1000" s="10"/>
      <c r="B1000" s="10"/>
      <c r="C1000" s="11"/>
      <c r="D1000" s="11"/>
      <c r="E1000" s="11"/>
      <c r="F1000" s="11"/>
      <c r="G1000" s="11"/>
      <c r="H1000" s="1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19" priority="1">
      <formula>AND(AL14&gt;0,AL14&lt;&gt;"")</formula>
    </cfRule>
  </conditionalFormatting>
  <conditionalFormatting sqref="AJ13">
    <cfRule type="expression" dxfId="118" priority="2">
      <formula>$AL$13&gt;0</formula>
    </cfRule>
  </conditionalFormatting>
  <conditionalFormatting sqref="AK14:AL258">
    <cfRule type="containsText" dxfId="117"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16" priority="4">
      <formula>NOT($G14="")</formula>
    </cfRule>
  </conditionalFormatting>
  <conditionalFormatting sqref="A14:AL258">
    <cfRule type="expression" dxfId="115" priority="5">
      <formula>AND(ISEVEN($A14),$A14&lt;&gt;"")</formula>
    </cfRule>
  </conditionalFormatting>
  <conditionalFormatting sqref="I13:AH13">
    <cfRule type="expression" dxfId="114"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13" priority="1">
      <formula>AND(AL14&gt;0,AL14&lt;&gt;"")</formula>
    </cfRule>
  </conditionalFormatting>
  <conditionalFormatting sqref="AJ13">
    <cfRule type="expression" dxfId="112" priority="2">
      <formula>$AL$13&gt;0</formula>
    </cfRule>
  </conditionalFormatting>
  <conditionalFormatting sqref="AK14:AL258">
    <cfRule type="containsText" dxfId="111"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10" priority="4">
      <formula>NOT($G14="")</formula>
    </cfRule>
  </conditionalFormatting>
  <conditionalFormatting sqref="A14:AL258">
    <cfRule type="expression" dxfId="109" priority="5">
      <formula>AND(ISEVEN($A14),$A14&lt;&gt;"")</formula>
    </cfRule>
  </conditionalFormatting>
  <conditionalFormatting sqref="I13:AH13">
    <cfRule type="expression" dxfId="108"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07" priority="1">
      <formula>AND(AL14&gt;0,AL14&lt;&gt;"")</formula>
    </cfRule>
  </conditionalFormatting>
  <conditionalFormatting sqref="AJ13">
    <cfRule type="expression" dxfId="106" priority="2">
      <formula>$AL$13&gt;0</formula>
    </cfRule>
  </conditionalFormatting>
  <conditionalFormatting sqref="AK14:AL258">
    <cfRule type="containsText" dxfId="105"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04" priority="4">
      <formula>NOT($G14="")</formula>
    </cfRule>
  </conditionalFormatting>
  <conditionalFormatting sqref="A14:AL258">
    <cfRule type="expression" dxfId="103" priority="5">
      <formula>AND(ISEVEN($A14),$A14&lt;&gt;"")</formula>
    </cfRule>
  </conditionalFormatting>
  <conditionalFormatting sqref="I13:AH13">
    <cfRule type="expression" dxfId="102"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01" priority="1">
      <formula>AND(AL14&gt;0,AL14&lt;&gt;"")</formula>
    </cfRule>
  </conditionalFormatting>
  <conditionalFormatting sqref="AJ13">
    <cfRule type="expression" dxfId="100" priority="2">
      <formula>$AL$13&gt;0</formula>
    </cfRule>
  </conditionalFormatting>
  <conditionalFormatting sqref="AK14:AL258">
    <cfRule type="containsText" dxfId="99"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98" priority="4">
      <formula>NOT($G14="")</formula>
    </cfRule>
  </conditionalFormatting>
  <conditionalFormatting sqref="A14:AL258">
    <cfRule type="expression" dxfId="97" priority="5">
      <formula>AND(ISEVEN($A14),$A14&lt;&gt;"")</formula>
    </cfRule>
  </conditionalFormatting>
  <conditionalFormatting sqref="I13:AH13">
    <cfRule type="expression" dxfId="96"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95" priority="1">
      <formula>AND(AL14&gt;0,AL14&lt;&gt;"")</formula>
    </cfRule>
  </conditionalFormatting>
  <conditionalFormatting sqref="AJ13">
    <cfRule type="expression" dxfId="94" priority="2">
      <formula>$AL$13&gt;0</formula>
    </cfRule>
  </conditionalFormatting>
  <conditionalFormatting sqref="AK14:AL258">
    <cfRule type="containsText" dxfId="93"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92" priority="4">
      <formula>NOT($G14="")</formula>
    </cfRule>
  </conditionalFormatting>
  <conditionalFormatting sqref="A14:AL258">
    <cfRule type="expression" dxfId="91" priority="5">
      <formula>AND(ISEVEN($A14),$A14&lt;&gt;"")</formula>
    </cfRule>
  </conditionalFormatting>
  <conditionalFormatting sqref="I13:AH13">
    <cfRule type="expression" dxfId="90"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89" priority="1">
      <formula>AND(AL14&gt;0,AL14&lt;&gt;"")</formula>
    </cfRule>
  </conditionalFormatting>
  <conditionalFormatting sqref="AJ13">
    <cfRule type="expression" dxfId="88" priority="2">
      <formula>$AL$13&gt;0</formula>
    </cfRule>
  </conditionalFormatting>
  <conditionalFormatting sqref="AK14:AL258">
    <cfRule type="containsText" dxfId="87"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86" priority="4">
      <formula>NOT($G14="")</formula>
    </cfRule>
  </conditionalFormatting>
  <conditionalFormatting sqref="A14:AL258">
    <cfRule type="expression" dxfId="85" priority="5">
      <formula>AND(ISEVEN($A14),$A14&lt;&gt;"")</formula>
    </cfRule>
  </conditionalFormatting>
  <conditionalFormatting sqref="I13:AH13">
    <cfRule type="expression" dxfId="84"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83" priority="1">
      <formula>AND(AL14&gt;0,AL14&lt;&gt;"")</formula>
    </cfRule>
  </conditionalFormatting>
  <conditionalFormatting sqref="AJ13">
    <cfRule type="expression" dxfId="82" priority="2">
      <formula>$AL$13&gt;0</formula>
    </cfRule>
  </conditionalFormatting>
  <conditionalFormatting sqref="AK14:AL258">
    <cfRule type="containsText" dxfId="81"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80" priority="4">
      <formula>NOT($G14="")</formula>
    </cfRule>
  </conditionalFormatting>
  <conditionalFormatting sqref="A14:AL258">
    <cfRule type="expression" dxfId="79" priority="5">
      <formula>AND(ISEVEN($A14),$A14&lt;&gt;"")</formula>
    </cfRule>
  </conditionalFormatting>
  <conditionalFormatting sqref="I13:AH13">
    <cfRule type="expression" dxfId="78"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77" priority="1">
      <formula>AND(AL14&gt;0,AL14&lt;&gt;"")</formula>
    </cfRule>
  </conditionalFormatting>
  <conditionalFormatting sqref="AJ13">
    <cfRule type="expression" dxfId="76" priority="2">
      <formula>$AL$13&gt;0</formula>
    </cfRule>
  </conditionalFormatting>
  <conditionalFormatting sqref="AK14:AL258">
    <cfRule type="containsText" dxfId="75"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74" priority="4">
      <formula>NOT($G14="")</formula>
    </cfRule>
  </conditionalFormatting>
  <conditionalFormatting sqref="A14:AL258">
    <cfRule type="expression" dxfId="73" priority="5">
      <formula>AND(ISEVEN($A14),$A14&lt;&gt;"")</formula>
    </cfRule>
  </conditionalFormatting>
  <conditionalFormatting sqref="I13:AH13">
    <cfRule type="expression" dxfId="72"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71" priority="1">
      <formula>AND(AL14&gt;0,AL14&lt;&gt;"")</formula>
    </cfRule>
  </conditionalFormatting>
  <conditionalFormatting sqref="AJ13">
    <cfRule type="expression" dxfId="70" priority="2">
      <formula>$AL$13&gt;0</formula>
    </cfRule>
  </conditionalFormatting>
  <conditionalFormatting sqref="AK14:AL258">
    <cfRule type="containsText" dxfId="69"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68" priority="4">
      <formula>NOT($G14="")</formula>
    </cfRule>
  </conditionalFormatting>
  <conditionalFormatting sqref="A14:AL258">
    <cfRule type="expression" dxfId="67" priority="5">
      <formula>AND(ISEVEN($A14),$A14&lt;&gt;"")</formula>
    </cfRule>
  </conditionalFormatting>
  <conditionalFormatting sqref="I13:AH13">
    <cfRule type="expression" dxfId="66"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65" priority="1">
      <formula>AND(AL14&gt;0,AL14&lt;&gt;"")</formula>
    </cfRule>
  </conditionalFormatting>
  <conditionalFormatting sqref="AJ13">
    <cfRule type="expression" dxfId="64" priority="2">
      <formula>$AL$13&gt;0</formula>
    </cfRule>
  </conditionalFormatting>
  <conditionalFormatting sqref="AK14:AL258">
    <cfRule type="containsText" dxfId="63"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62" priority="4">
      <formula>NOT($G14="")</formula>
    </cfRule>
  </conditionalFormatting>
  <conditionalFormatting sqref="A14:AL258">
    <cfRule type="expression" dxfId="61" priority="5">
      <formula>AND(ISEVEN($A14),$A14&lt;&gt;"")</formula>
    </cfRule>
  </conditionalFormatting>
  <conditionalFormatting sqref="I13:AH13">
    <cfRule type="expression" dxfId="60"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1"/>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3"/>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7"/>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7"/>
      <c r="AJ6" s="48"/>
      <c r="AK6" s="38"/>
      <c r="AL6" s="34"/>
    </row>
    <row r="7" spans="1:38" ht="18">
      <c r="A7" s="35"/>
      <c r="B7" s="36"/>
      <c r="C7" s="177" t="str">
        <f>БД!H4</f>
        <v>Для начала заполнения, мы указываем специальность в столбце E через выпадающий список, и автоматически создаются строки по специальности, и заполняем данные</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7"/>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3"/>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56"/>
      <c r="AK9" s="192" t="s">
        <v>1280</v>
      </c>
      <c r="AL9" s="57"/>
    </row>
    <row r="10" spans="1:38">
      <c r="A10" s="179"/>
      <c r="B10" s="181"/>
      <c r="C10" s="184"/>
      <c r="D10" s="184"/>
      <c r="E10" s="184"/>
      <c r="F10" s="184"/>
      <c r="G10" s="184"/>
      <c r="H10" s="203"/>
      <c r="I10" s="179"/>
      <c r="J10" s="195" t="s">
        <v>1281</v>
      </c>
      <c r="K10" s="196"/>
      <c r="L10" s="196"/>
      <c r="M10" s="196"/>
      <c r="N10" s="196"/>
      <c r="O10" s="197"/>
      <c r="P10" s="198" t="s">
        <v>1282</v>
      </c>
      <c r="Q10" s="196"/>
      <c r="R10" s="197"/>
      <c r="S10" s="199" t="s">
        <v>1283</v>
      </c>
      <c r="T10" s="196"/>
      <c r="U10" s="196"/>
      <c r="V10" s="197"/>
      <c r="W10" s="198" t="s">
        <v>1284</v>
      </c>
      <c r="X10" s="196"/>
      <c r="Y10" s="196"/>
      <c r="Z10" s="196"/>
      <c r="AA10" s="196"/>
      <c r="AB10" s="197"/>
      <c r="AC10" s="199" t="s">
        <v>1285</v>
      </c>
      <c r="AD10" s="196"/>
      <c r="AE10" s="196"/>
      <c r="AF10" s="196"/>
      <c r="AG10" s="196"/>
      <c r="AH10" s="200"/>
      <c r="AI10" s="187"/>
      <c r="AJ10" s="58"/>
      <c r="AK10" s="193"/>
      <c r="AL10" s="57"/>
    </row>
    <row r="11" spans="1:38" ht="192" customHeight="1">
      <c r="A11" s="179"/>
      <c r="B11" s="182"/>
      <c r="C11" s="185"/>
      <c r="D11" s="185"/>
      <c r="E11" s="185"/>
      <c r="F11" s="185"/>
      <c r="G11" s="185"/>
      <c r="H11" s="204"/>
      <c r="I11" s="206"/>
      <c r="J11" s="59" t="s">
        <v>1286</v>
      </c>
      <c r="K11" s="60" t="s">
        <v>1287</v>
      </c>
      <c r="L11" s="60" t="s">
        <v>1288</v>
      </c>
      <c r="M11" s="61" t="s">
        <v>1289</v>
      </c>
      <c r="N11" s="61" t="s">
        <v>1290</v>
      </c>
      <c r="O11" s="61" t="s">
        <v>1291</v>
      </c>
      <c r="P11" s="62" t="s">
        <v>1292</v>
      </c>
      <c r="Q11" s="63" t="s">
        <v>1293</v>
      </c>
      <c r="R11" s="62" t="s">
        <v>1294</v>
      </c>
      <c r="S11" s="61" t="s">
        <v>1295</v>
      </c>
      <c r="T11" s="61" t="s">
        <v>1296</v>
      </c>
      <c r="U11" s="61" t="s">
        <v>1297</v>
      </c>
      <c r="V11" s="61" t="s">
        <v>1298</v>
      </c>
      <c r="W11" s="62" t="s">
        <v>1299</v>
      </c>
      <c r="X11" s="64" t="s">
        <v>1300</v>
      </c>
      <c r="Y11" s="62" t="s">
        <v>1301</v>
      </c>
      <c r="Z11" s="62" t="s">
        <v>1302</v>
      </c>
      <c r="AA11" s="62" t="s">
        <v>1303</v>
      </c>
      <c r="AB11" s="62" t="s">
        <v>1304</v>
      </c>
      <c r="AC11" s="61" t="s">
        <v>1305</v>
      </c>
      <c r="AD11" s="61" t="s">
        <v>1306</v>
      </c>
      <c r="AE11" s="61" t="s">
        <v>1307</v>
      </c>
      <c r="AF11" s="61" t="s">
        <v>1308</v>
      </c>
      <c r="AG11" s="65" t="s">
        <v>1309</v>
      </c>
      <c r="AH11" s="66" t="s">
        <v>1310</v>
      </c>
      <c r="AI11" s="188"/>
      <c r="AJ11" s="67" t="s">
        <v>1311</v>
      </c>
      <c r="AK11" s="194"/>
      <c r="AL11" s="57"/>
    </row>
    <row r="12" spans="1:38" ht="15">
      <c r="A12" s="68">
        <v>-1</v>
      </c>
      <c r="B12" s="69">
        <v>0</v>
      </c>
      <c r="C12" s="70">
        <v>1</v>
      </c>
      <c r="D12" s="70">
        <v>2</v>
      </c>
      <c r="E12" s="71" t="s">
        <v>1312</v>
      </c>
      <c r="F12" s="70">
        <v>4</v>
      </c>
      <c r="G12" s="71" t="s">
        <v>1313</v>
      </c>
      <c r="H12" s="72">
        <v>6</v>
      </c>
      <c r="I12" s="73">
        <v>7</v>
      </c>
      <c r="J12" s="74">
        <v>8</v>
      </c>
      <c r="K12" s="75">
        <v>9</v>
      </c>
      <c r="L12" s="75">
        <v>10</v>
      </c>
      <c r="M12" s="75">
        <v>11</v>
      </c>
      <c r="N12" s="75">
        <v>12</v>
      </c>
      <c r="O12" s="75">
        <v>13</v>
      </c>
      <c r="P12" s="76">
        <v>14</v>
      </c>
      <c r="Q12" s="76">
        <v>15</v>
      </c>
      <c r="R12" s="76">
        <v>16</v>
      </c>
      <c r="S12" s="75">
        <v>17</v>
      </c>
      <c r="T12" s="75">
        <v>18</v>
      </c>
      <c r="U12" s="75">
        <v>19</v>
      </c>
      <c r="V12" s="75">
        <v>20</v>
      </c>
      <c r="W12" s="76">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
        <v>1314</v>
      </c>
      <c r="C13" s="84" t="s">
        <v>49</v>
      </c>
      <c r="D13" s="85" t="s">
        <v>129</v>
      </c>
      <c r="E13" s="86" t="str">
        <f>БД!$G$1</f>
        <v>Кол-во наимен.</v>
      </c>
      <c r="F13" s="87">
        <f>COUNTIFS($G$14:$G$202,1)</f>
        <v>32</v>
      </c>
      <c r="G13" s="88" t="s">
        <v>1315</v>
      </c>
      <c r="H13" s="89" t="str">
        <f>БД!$G$3</f>
        <v>Всего по всем</v>
      </c>
      <c r="I13" s="90">
        <f t="shared" ref="I13:AH13" si="2">SUMIFS(I14:I258,$G$14:$G$258,1)</f>
        <v>1027</v>
      </c>
      <c r="J13" s="91">
        <f t="shared" si="2"/>
        <v>652</v>
      </c>
      <c r="K13" s="92">
        <f t="shared" si="2"/>
        <v>652</v>
      </c>
      <c r="L13" s="92">
        <f t="shared" si="2"/>
        <v>0</v>
      </c>
      <c r="M13" s="92">
        <f t="shared" si="2"/>
        <v>0</v>
      </c>
      <c r="N13" s="93">
        <f t="shared" si="2"/>
        <v>0</v>
      </c>
      <c r="O13" s="93">
        <f t="shared" si="2"/>
        <v>26</v>
      </c>
      <c r="P13" s="93">
        <f t="shared" si="2"/>
        <v>337</v>
      </c>
      <c r="Q13" s="93">
        <f t="shared" si="2"/>
        <v>0</v>
      </c>
      <c r="R13" s="93">
        <f t="shared" si="2"/>
        <v>12</v>
      </c>
      <c r="S13" s="93">
        <f t="shared" si="2"/>
        <v>0</v>
      </c>
      <c r="T13" s="93">
        <f t="shared" si="2"/>
        <v>0</v>
      </c>
      <c r="U13" s="93">
        <f t="shared" si="2"/>
        <v>0</v>
      </c>
      <c r="V13" s="93">
        <f t="shared" si="2"/>
        <v>0</v>
      </c>
      <c r="W13" s="93">
        <f t="shared" si="2"/>
        <v>0</v>
      </c>
      <c r="X13" s="93">
        <f t="shared" si="2"/>
        <v>0</v>
      </c>
      <c r="Y13" s="93">
        <f t="shared" si="2"/>
        <v>0</v>
      </c>
      <c r="Z13" s="93">
        <f t="shared" si="2"/>
        <v>0</v>
      </c>
      <c r="AA13" s="93">
        <f t="shared" si="2"/>
        <v>0</v>
      </c>
      <c r="AB13" s="93">
        <f t="shared" si="2"/>
        <v>0</v>
      </c>
      <c r="AC13" s="93">
        <f t="shared" si="2"/>
        <v>0</v>
      </c>
      <c r="AD13" s="93">
        <f t="shared" si="2"/>
        <v>0</v>
      </c>
      <c r="AE13" s="93">
        <f t="shared" si="2"/>
        <v>0</v>
      </c>
      <c r="AF13" s="93">
        <f t="shared" si="2"/>
        <v>0</v>
      </c>
      <c r="AG13" s="93">
        <f t="shared" si="2"/>
        <v>0</v>
      </c>
      <c r="AH13" s="94">
        <f t="shared" si="2"/>
        <v>0</v>
      </c>
      <c r="AI13" s="95" t="s">
        <v>1316</v>
      </c>
      <c r="AJ13" s="96">
        <f t="shared" ref="AJ13:AJ258" si="3">IF(E13="","",IFERROR((J13+M13+N13+Q13)/(I13-O13),1))</f>
        <v>0.65134865134865139</v>
      </c>
      <c r="AK13" s="97" t="str">
        <f>IF(E13="","", IF(AL13&gt;0,"Ошибка","проверка пройдена"))</f>
        <v>проверка пройдена</v>
      </c>
      <c r="AL13" s="98">
        <f>SUM(AL14:AL258)</f>
        <v>0</v>
      </c>
    </row>
    <row r="14" spans="1:38" ht="15">
      <c r="A14" s="99">
        <f t="shared" ref="A14:A258" si="4">IF(E14="","",IF(E13=E14,A13,A13+1))</f>
        <v>1</v>
      </c>
      <c r="B14" s="100" t="str">
        <f t="shared" ref="B14:B258" si="5">IF(C14&lt;&gt;"",$B$13,"")</f>
        <v>ГБПОУ МО "Колледж "Подмосковье"</v>
      </c>
      <c r="C14" s="101" t="str">
        <f t="shared" ref="C14:C258" si="6">IF(D14&lt;&gt;"",$C$13,"")</f>
        <v>ЦФО</v>
      </c>
      <c r="D14" s="102" t="str">
        <f t="shared" ref="D14:D258" si="7">IF(E14&lt;&gt;"",$D$13,"")</f>
        <v>Московская область</v>
      </c>
      <c r="E14" s="103" t="s">
        <v>121</v>
      </c>
      <c r="F14" s="104" t="str">
        <f>IFERROR(VLOOKUP(E14,БД!$A$2:$B$578,2,1),"")</f>
        <v>Мастер по ремонту и обслуживанию инженерных систем жилищно-коммунального хозяйства</v>
      </c>
      <c r="G14" s="105" t="str">
        <f>IF(E14&lt;&gt;"","1","")</f>
        <v>1</v>
      </c>
      <c r="H14" s="106" t="str">
        <f>IF(E14&lt;&gt;"",БД!$G$4,"")</f>
        <v>Всего (общая численность выпускников)</v>
      </c>
      <c r="I14" s="107">
        <v>24</v>
      </c>
      <c r="J14" s="108">
        <v>16</v>
      </c>
      <c r="K14" s="109">
        <v>16</v>
      </c>
      <c r="L14" s="109"/>
      <c r="M14" s="109"/>
      <c r="N14" s="110"/>
      <c r="O14" s="109">
        <v>4</v>
      </c>
      <c r="P14" s="109">
        <v>4</v>
      </c>
      <c r="Q14" s="110"/>
      <c r="R14" s="110"/>
      <c r="S14" s="110"/>
      <c r="T14" s="110"/>
      <c r="U14" s="110"/>
      <c r="V14" s="110"/>
      <c r="W14" s="110"/>
      <c r="X14" s="110"/>
      <c r="Y14" s="110"/>
      <c r="Z14" s="110"/>
      <c r="AA14" s="110"/>
      <c r="AB14" s="110"/>
      <c r="AC14" s="110"/>
      <c r="AD14" s="109"/>
      <c r="AE14" s="109"/>
      <c r="AF14" s="109"/>
      <c r="AG14" s="109"/>
      <c r="AH14" s="111"/>
      <c r="AI14" s="112"/>
      <c r="AJ14" s="113">
        <f t="shared" si="3"/>
        <v>0.8</v>
      </c>
      <c r="AK14" s="114" t="str">
        <f t="shared" ref="AK14:AK258" si="8">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si="9">IF(E14="","", IF(I14=SUM(J14,M14:AH14),IF(J14&lt;K14,1,IF(J14&lt;L14,2,0)),3))</f>
        <v>0</v>
      </c>
    </row>
    <row r="15" spans="1:38" ht="15">
      <c r="A15" s="116">
        <f t="shared" si="4"/>
        <v>1</v>
      </c>
      <c r="B15" s="117" t="str">
        <f t="shared" si="5"/>
        <v>ГБПОУ МО "Колледж "Подмосковье"</v>
      </c>
      <c r="C15" s="118" t="str">
        <f t="shared" si="6"/>
        <v>ЦФО</v>
      </c>
      <c r="D15" s="119" t="str">
        <f t="shared" si="7"/>
        <v>Московская область</v>
      </c>
      <c r="E15" s="120" t="str">
        <f>E14</f>
        <v>08.01.26</v>
      </c>
      <c r="F15" s="121" t="str">
        <f>IFERROR(VLOOKUP(E15,БД!$A$2:$B$578,2,1),"")</f>
        <v>Мастер по ремонту и обслуживанию инженерных систем жилищно-коммунального хозяйства</v>
      </c>
      <c r="G15" s="122" t="str">
        <f>IF(E15&lt;&gt;"","2","")</f>
        <v>2</v>
      </c>
      <c r="H15" s="123" t="str">
        <f>IF(E15&lt;&gt;"",БД!$G$5,"")</f>
        <v>из общей численности выпускников (из строки 01): лица с ОВЗ</v>
      </c>
      <c r="I15" s="124"/>
      <c r="J15" s="125"/>
      <c r="K15" s="126"/>
      <c r="L15" s="127"/>
      <c r="M15" s="127"/>
      <c r="N15" s="127"/>
      <c r="O15" s="126"/>
      <c r="P15" s="127"/>
      <c r="Q15" s="127"/>
      <c r="R15" s="127"/>
      <c r="S15" s="127"/>
      <c r="T15" s="127"/>
      <c r="U15" s="127"/>
      <c r="V15" s="127"/>
      <c r="W15" s="127"/>
      <c r="X15" s="127"/>
      <c r="Y15" s="127"/>
      <c r="Z15" s="127"/>
      <c r="AA15" s="127"/>
      <c r="AB15" s="127"/>
      <c r="AC15" s="127"/>
      <c r="AD15" s="127"/>
      <c r="AE15" s="127"/>
      <c r="AF15" s="127"/>
      <c r="AG15" s="126"/>
      <c r="AH15" s="128"/>
      <c r="AI15" s="129"/>
      <c r="AJ15" s="130">
        <f t="shared" si="3"/>
        <v>1</v>
      </c>
      <c r="AK15" s="131" t="str">
        <f t="shared" si="8"/>
        <v>проверка пройдена</v>
      </c>
      <c r="AL15" s="132">
        <f t="shared" si="9"/>
        <v>0</v>
      </c>
    </row>
    <row r="16" spans="1:38" ht="15">
      <c r="A16" s="116">
        <f t="shared" si="4"/>
        <v>1</v>
      </c>
      <c r="B16" s="117" t="str">
        <f t="shared" si="5"/>
        <v>ГБПОУ МО "Колледж "Подмосковье"</v>
      </c>
      <c r="C16" s="118" t="str">
        <f t="shared" si="6"/>
        <v>ЦФО</v>
      </c>
      <c r="D16" s="119" t="str">
        <f t="shared" si="7"/>
        <v>Московская область</v>
      </c>
      <c r="E16" s="120" t="str">
        <f>E14</f>
        <v>08.01.26</v>
      </c>
      <c r="F16" s="121" t="str">
        <f>IFERROR(VLOOKUP(E16,БД!$A$2:$B$578,2,1),"")</f>
        <v>Мастер по ремонту и обслуживанию инженерных систем жилищно-коммунального хозяйства</v>
      </c>
      <c r="G16" s="122" t="str">
        <f>IF(E16&lt;&gt;"","3","")</f>
        <v>3</v>
      </c>
      <c r="H16" s="123" t="str">
        <f>IF(E16&lt;&gt;"",БД!$G$6,"")</f>
        <v>из числа лиц с ОВЗ (из строки 02): инвалиды и дети-инвалиды</v>
      </c>
      <c r="I16" s="133"/>
      <c r="J16" s="134"/>
      <c r="K16" s="127"/>
      <c r="L16" s="126"/>
      <c r="M16" s="127"/>
      <c r="N16" s="127"/>
      <c r="O16" s="127"/>
      <c r="P16" s="127"/>
      <c r="Q16" s="127"/>
      <c r="R16" s="127"/>
      <c r="S16" s="127"/>
      <c r="T16" s="127"/>
      <c r="U16" s="127"/>
      <c r="V16" s="127"/>
      <c r="W16" s="127"/>
      <c r="X16" s="127"/>
      <c r="Y16" s="127"/>
      <c r="Z16" s="127"/>
      <c r="AA16" s="127"/>
      <c r="AB16" s="127"/>
      <c r="AC16" s="127"/>
      <c r="AD16" s="127"/>
      <c r="AE16" s="127"/>
      <c r="AF16" s="126"/>
      <c r="AG16" s="126"/>
      <c r="AH16" s="128"/>
      <c r="AI16" s="129"/>
      <c r="AJ16" s="130">
        <f t="shared" si="3"/>
        <v>1</v>
      </c>
      <c r="AK16" s="131" t="str">
        <f t="shared" si="8"/>
        <v>проверка пройдена</v>
      </c>
      <c r="AL16" s="132">
        <f t="shared" si="9"/>
        <v>0</v>
      </c>
    </row>
    <row r="17" spans="1:38" ht="15">
      <c r="A17" s="116">
        <f t="shared" si="4"/>
        <v>1</v>
      </c>
      <c r="B17" s="117" t="str">
        <f t="shared" si="5"/>
        <v>ГБПОУ МО "Колледж "Подмосковье"</v>
      </c>
      <c r="C17" s="118" t="str">
        <f t="shared" si="6"/>
        <v>ЦФО</v>
      </c>
      <c r="D17" s="119" t="str">
        <f t="shared" si="7"/>
        <v>Московская область</v>
      </c>
      <c r="E17" s="120" t="str">
        <f>E14</f>
        <v>08.01.26</v>
      </c>
      <c r="F17" s="121" t="str">
        <f>IFERROR(VLOOKUP(E17,БД!$A$2:$B$578,2,1),"")</f>
        <v>Мастер по ремонту и обслуживанию инженерных систем жилищно-коммунального хозяйства</v>
      </c>
      <c r="G17" s="122" t="str">
        <f>IF(E17&lt;&gt;"","4","")</f>
        <v>4</v>
      </c>
      <c r="H17" s="123" t="str">
        <f>IF(E17&lt;&gt;"",БД!$G$7,"")</f>
        <v>Инвалиды и дети-инвалиды (кроме учтенных в строке 03)</v>
      </c>
      <c r="I17" s="124"/>
      <c r="J17" s="125"/>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6"/>
      <c r="AH17" s="128"/>
      <c r="AI17" s="129"/>
      <c r="AJ17" s="130">
        <f t="shared" si="3"/>
        <v>1</v>
      </c>
      <c r="AK17" s="131" t="str">
        <f t="shared" si="8"/>
        <v>проверка пройдена</v>
      </c>
      <c r="AL17" s="132">
        <f t="shared" si="9"/>
        <v>0</v>
      </c>
    </row>
    <row r="18" spans="1:38" ht="15">
      <c r="A18" s="135">
        <f t="shared" si="4"/>
        <v>1</v>
      </c>
      <c r="B18" s="136" t="str">
        <f t="shared" si="5"/>
        <v>ГБПОУ МО "Колледж "Подмосковье"</v>
      </c>
      <c r="C18" s="137" t="str">
        <f t="shared" si="6"/>
        <v>ЦФО</v>
      </c>
      <c r="D18" s="138" t="str">
        <f t="shared" si="7"/>
        <v>Московская область</v>
      </c>
      <c r="E18" s="139" t="str">
        <f>E14</f>
        <v>08.01.26</v>
      </c>
      <c r="F18" s="140" t="str">
        <f>IFERROR(VLOOKUP(E18,БД!$A$2:$B$578,2,1),"")</f>
        <v>Мастер по ремонту и обслуживанию инженерных систем жилищно-коммунального хозяйства</v>
      </c>
      <c r="G18" s="141" t="str">
        <f>IF(E18&lt;&gt;"","5","")</f>
        <v>5</v>
      </c>
      <c r="H18" s="142" t="str">
        <f>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si="3"/>
        <v>1</v>
      </c>
      <c r="AK18" s="149" t="str">
        <f t="shared" si="8"/>
        <v>проверка пройдена</v>
      </c>
      <c r="AL18" s="132">
        <f t="shared" si="9"/>
        <v>0</v>
      </c>
    </row>
    <row r="19" spans="1:38" ht="15">
      <c r="A19" s="99">
        <f t="shared" si="4"/>
        <v>2</v>
      </c>
      <c r="B19" s="100" t="str">
        <f t="shared" si="5"/>
        <v>ГБПОУ МО "Колледж "Подмосковье"</v>
      </c>
      <c r="C19" s="101" t="str">
        <f t="shared" si="6"/>
        <v>ЦФО</v>
      </c>
      <c r="D19" s="102" t="str">
        <f t="shared" si="7"/>
        <v>Московская область</v>
      </c>
      <c r="E19" s="103" t="s">
        <v>344</v>
      </c>
      <c r="F19" s="104" t="str">
        <f>IFERROR(VLOOKUP(E19,БД!$A$2:$B$578,2,1),"")</f>
        <v>Электромонтер по ремонту и обслуживанию электрооборудования (по отраслям)</v>
      </c>
      <c r="G19" s="105" t="str">
        <f>IF(E19&lt;&gt;"","1","")</f>
        <v>1</v>
      </c>
      <c r="H19" s="150" t="str">
        <f>IF(E19&lt;&gt;"",БД!$G$4,"")</f>
        <v>Всего (общая численность выпускников)</v>
      </c>
      <c r="I19" s="107">
        <v>25</v>
      </c>
      <c r="J19" s="108">
        <v>13</v>
      </c>
      <c r="K19" s="109">
        <v>13</v>
      </c>
      <c r="L19" s="109"/>
      <c r="M19" s="109"/>
      <c r="N19" s="110"/>
      <c r="O19" s="109">
        <v>2</v>
      </c>
      <c r="P19" s="109">
        <v>10</v>
      </c>
      <c r="Q19" s="110"/>
      <c r="R19" s="109"/>
      <c r="S19" s="110"/>
      <c r="T19" s="110"/>
      <c r="U19" s="110"/>
      <c r="V19" s="110"/>
      <c r="W19" s="110"/>
      <c r="X19" s="110"/>
      <c r="Y19" s="110"/>
      <c r="Z19" s="110"/>
      <c r="AA19" s="110"/>
      <c r="AB19" s="110"/>
      <c r="AC19" s="110"/>
      <c r="AD19" s="110"/>
      <c r="AE19" s="110"/>
      <c r="AF19" s="109"/>
      <c r="AG19" s="110"/>
      <c r="AH19" s="111"/>
      <c r="AI19" s="112"/>
      <c r="AJ19" s="113">
        <f t="shared" si="3"/>
        <v>0.56521739130434778</v>
      </c>
      <c r="AK19" s="114" t="str">
        <f t="shared" si="8"/>
        <v>проверка пройдена</v>
      </c>
      <c r="AL19" s="132">
        <f t="shared" si="9"/>
        <v>0</v>
      </c>
    </row>
    <row r="20" spans="1:38" ht="15">
      <c r="A20" s="116">
        <f t="shared" si="4"/>
        <v>2</v>
      </c>
      <c r="B20" s="117" t="str">
        <f t="shared" si="5"/>
        <v>ГБПОУ МО "Колледж "Подмосковье"</v>
      </c>
      <c r="C20" s="118" t="str">
        <f t="shared" si="6"/>
        <v>ЦФО</v>
      </c>
      <c r="D20" s="119" t="str">
        <f t="shared" si="7"/>
        <v>Московская область</v>
      </c>
      <c r="E20" s="120" t="str">
        <f>E19</f>
        <v>13.01.10</v>
      </c>
      <c r="F20" s="121" t="str">
        <f>IFERROR(VLOOKUP(E20,БД!$A$2:$B$578,2,1),"")</f>
        <v>Электромонтер по ремонту и обслуживанию электрооборудования (по отраслям)</v>
      </c>
      <c r="G20" s="122" t="str">
        <f>IF(E20&lt;&gt;"","2","")</f>
        <v>2</v>
      </c>
      <c r="H20" s="151" t="str">
        <f>IF(E20&lt;&gt;"",БД!$G$5,"")</f>
        <v>из общей численности выпускников (из строки 01): лица с ОВЗ</v>
      </c>
      <c r="I20" s="133"/>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si="3"/>
        <v>1</v>
      </c>
      <c r="AK20" s="131" t="str">
        <f t="shared" si="8"/>
        <v>проверка пройдена</v>
      </c>
      <c r="AL20" s="132">
        <f t="shared" si="9"/>
        <v>0</v>
      </c>
    </row>
    <row r="21" spans="1:38" ht="15">
      <c r="A21" s="116">
        <f t="shared" si="4"/>
        <v>2</v>
      </c>
      <c r="B21" s="117" t="str">
        <f t="shared" si="5"/>
        <v>ГБПОУ МО "Колледж "Подмосковье"</v>
      </c>
      <c r="C21" s="118" t="str">
        <f t="shared" si="6"/>
        <v>ЦФО</v>
      </c>
      <c r="D21" s="119" t="str">
        <f t="shared" si="7"/>
        <v>Московская область</v>
      </c>
      <c r="E21" s="120" t="str">
        <f>E19</f>
        <v>13.01.10</v>
      </c>
      <c r="F21" s="121" t="str">
        <f>IFERROR(VLOOKUP(E21,БД!$A$2:$B$578,2,1),"")</f>
        <v>Электромонтер по ремонту и обслуживанию электрооборудования (по отраслям)</v>
      </c>
      <c r="G21" s="122" t="str">
        <f>IF(E21&lt;&gt;"","3","")</f>
        <v>3</v>
      </c>
      <c r="H21" s="151" t="str">
        <f>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si="3"/>
        <v>1</v>
      </c>
      <c r="AK21" s="131" t="str">
        <f t="shared" si="8"/>
        <v>проверка пройдена</v>
      </c>
      <c r="AL21" s="132">
        <f t="shared" si="9"/>
        <v>0</v>
      </c>
    </row>
    <row r="22" spans="1:38" ht="15">
      <c r="A22" s="116">
        <f t="shared" si="4"/>
        <v>2</v>
      </c>
      <c r="B22" s="117" t="str">
        <f t="shared" si="5"/>
        <v>ГБПОУ МО "Колледж "Подмосковье"</v>
      </c>
      <c r="C22" s="118" t="str">
        <f t="shared" si="6"/>
        <v>ЦФО</v>
      </c>
      <c r="D22" s="119" t="str">
        <f t="shared" si="7"/>
        <v>Московская область</v>
      </c>
      <c r="E22" s="120" t="str">
        <f>E19</f>
        <v>13.01.10</v>
      </c>
      <c r="F22" s="121" t="str">
        <f>IFERROR(VLOOKUP(E22,БД!$A$2:$B$578,2,1),"")</f>
        <v>Электромонтер по ремонту и обслуживанию электрооборудования (по отраслям)</v>
      </c>
      <c r="G22" s="122" t="str">
        <f>IF(E22&lt;&gt;"","4","")</f>
        <v>4</v>
      </c>
      <c r="H22" s="151" t="str">
        <f>IF(E22&lt;&gt;"",БД!$G$7,"")</f>
        <v>Инвалиды и дети-инвалиды (кроме учтенных в строке 03)</v>
      </c>
      <c r="I22" s="124">
        <v>1</v>
      </c>
      <c r="J22" s="125">
        <v>1</v>
      </c>
      <c r="K22" s="126">
        <v>1</v>
      </c>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si="3"/>
        <v>1</v>
      </c>
      <c r="AK22" s="131" t="str">
        <f t="shared" si="8"/>
        <v>проверка пройдена</v>
      </c>
      <c r="AL22" s="132">
        <f t="shared" si="9"/>
        <v>0</v>
      </c>
    </row>
    <row r="23" spans="1:38" ht="15">
      <c r="A23" s="135">
        <f t="shared" si="4"/>
        <v>2</v>
      </c>
      <c r="B23" s="136" t="str">
        <f t="shared" si="5"/>
        <v>ГБПОУ МО "Колледж "Подмосковье"</v>
      </c>
      <c r="C23" s="137" t="str">
        <f t="shared" si="6"/>
        <v>ЦФО</v>
      </c>
      <c r="D23" s="138" t="str">
        <f t="shared" si="7"/>
        <v>Московская область</v>
      </c>
      <c r="E23" s="139" t="str">
        <f>E19</f>
        <v>13.01.10</v>
      </c>
      <c r="F23" s="140" t="str">
        <f>IFERROR(VLOOKUP(E23,БД!$A$2:$B$578,2,1),"")</f>
        <v>Электромонтер по ремонту и обслуживанию электрооборудования (по отраслям)</v>
      </c>
      <c r="G23" s="141" t="str">
        <f>IF(E23&lt;&gt;"","5","")</f>
        <v>5</v>
      </c>
      <c r="H23" s="152" t="str">
        <f>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si="3"/>
        <v>1</v>
      </c>
      <c r="AK23" s="149" t="str">
        <f t="shared" si="8"/>
        <v>проверка пройдена</v>
      </c>
      <c r="AL23" s="132">
        <f t="shared" si="9"/>
        <v>0</v>
      </c>
    </row>
    <row r="24" spans="1:38" ht="15">
      <c r="A24" s="99">
        <f t="shared" si="4"/>
        <v>3</v>
      </c>
      <c r="B24" s="100" t="str">
        <f t="shared" si="5"/>
        <v>ГБПОУ МО "Колледж "Подмосковье"</v>
      </c>
      <c r="C24" s="101" t="str">
        <f t="shared" si="6"/>
        <v>ЦФО</v>
      </c>
      <c r="D24" s="102" t="str">
        <f t="shared" si="7"/>
        <v>Московская область</v>
      </c>
      <c r="E24" s="103" t="s">
        <v>390</v>
      </c>
      <c r="F24" s="104" t="str">
        <f>IFERROR(VLOOKUP(E24,БД!$A$2:$B$578,2,1),"")</f>
        <v>Сварщик (ручной и частично механизированной сварки (наплавки)</v>
      </c>
      <c r="G24" s="105" t="str">
        <f>IF(E24&lt;&gt;"","1","")</f>
        <v>1</v>
      </c>
      <c r="H24" s="150" t="str">
        <f>IF(E24&lt;&gt;"",БД!$G$4,"")</f>
        <v>Всего (общая численность выпускников)</v>
      </c>
      <c r="I24" s="107">
        <v>25</v>
      </c>
      <c r="J24" s="108">
        <v>8</v>
      </c>
      <c r="K24" s="109">
        <v>8</v>
      </c>
      <c r="L24" s="109"/>
      <c r="M24" s="109"/>
      <c r="N24" s="110"/>
      <c r="O24" s="109">
        <v>1</v>
      </c>
      <c r="P24" s="109">
        <v>16</v>
      </c>
      <c r="Q24" s="110"/>
      <c r="R24" s="110"/>
      <c r="S24" s="110"/>
      <c r="T24" s="110"/>
      <c r="U24" s="110"/>
      <c r="V24" s="110"/>
      <c r="W24" s="110"/>
      <c r="X24" s="110"/>
      <c r="Y24" s="110"/>
      <c r="Z24" s="110"/>
      <c r="AA24" s="110"/>
      <c r="AB24" s="109"/>
      <c r="AC24" s="110"/>
      <c r="AD24" s="110"/>
      <c r="AE24" s="110"/>
      <c r="AF24" s="109"/>
      <c r="AG24" s="110"/>
      <c r="AH24" s="111"/>
      <c r="AI24" s="112"/>
      <c r="AJ24" s="113">
        <f t="shared" si="3"/>
        <v>0.33333333333333331</v>
      </c>
      <c r="AK24" s="114" t="str">
        <f t="shared" si="8"/>
        <v>проверка пройдена</v>
      </c>
      <c r="AL24" s="132">
        <f t="shared" si="9"/>
        <v>0</v>
      </c>
    </row>
    <row r="25" spans="1:38" ht="15">
      <c r="A25" s="116">
        <f t="shared" si="4"/>
        <v>3</v>
      </c>
      <c r="B25" s="117" t="str">
        <f t="shared" si="5"/>
        <v>ГБПОУ МО "Колледж "Подмосковье"</v>
      </c>
      <c r="C25" s="118" t="str">
        <f t="shared" si="6"/>
        <v>ЦФО</v>
      </c>
      <c r="D25" s="119" t="str">
        <f t="shared" si="7"/>
        <v>Московская область</v>
      </c>
      <c r="E25" s="120" t="str">
        <f>E24</f>
        <v>15.01.05</v>
      </c>
      <c r="F25" s="121" t="str">
        <f>IFERROR(VLOOKUP(E25,БД!$A$2:$B$578,2,1),"")</f>
        <v>Сварщик (ручной и частично механизированной сварки (наплавки)</v>
      </c>
      <c r="G25" s="122" t="str">
        <f>IF(E25&lt;&gt;"","2","")</f>
        <v>2</v>
      </c>
      <c r="H25" s="151" t="str">
        <f>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si="3"/>
        <v>1</v>
      </c>
      <c r="AK25" s="131" t="str">
        <f t="shared" si="8"/>
        <v>проверка пройдена</v>
      </c>
      <c r="AL25" s="132">
        <f t="shared" si="9"/>
        <v>0</v>
      </c>
    </row>
    <row r="26" spans="1:38" ht="15">
      <c r="A26" s="116">
        <f t="shared" si="4"/>
        <v>3</v>
      </c>
      <c r="B26" s="117" t="str">
        <f t="shared" si="5"/>
        <v>ГБПОУ МО "Колледж "Подмосковье"</v>
      </c>
      <c r="C26" s="118" t="str">
        <f t="shared" si="6"/>
        <v>ЦФО</v>
      </c>
      <c r="D26" s="119" t="str">
        <f t="shared" si="7"/>
        <v>Московская область</v>
      </c>
      <c r="E26" s="120" t="str">
        <f>E24</f>
        <v>15.01.05</v>
      </c>
      <c r="F26" s="121" t="str">
        <f>IFERROR(VLOOKUP(E26,БД!$A$2:$B$578,2,1),"")</f>
        <v>Сварщик (ручной и частично механизированной сварки (наплавки)</v>
      </c>
      <c r="G26" s="122" t="str">
        <f>IF(E26&lt;&gt;"","3","")</f>
        <v>3</v>
      </c>
      <c r="H26" s="151" t="str">
        <f>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si="3"/>
        <v>1</v>
      </c>
      <c r="AK26" s="131" t="str">
        <f t="shared" si="8"/>
        <v>проверка пройдена</v>
      </c>
      <c r="AL26" s="132">
        <f t="shared" si="9"/>
        <v>0</v>
      </c>
    </row>
    <row r="27" spans="1:38" ht="15">
      <c r="A27" s="116">
        <f t="shared" si="4"/>
        <v>3</v>
      </c>
      <c r="B27" s="117" t="str">
        <f t="shared" si="5"/>
        <v>ГБПОУ МО "Колледж "Подмосковье"</v>
      </c>
      <c r="C27" s="118" t="str">
        <f t="shared" si="6"/>
        <v>ЦФО</v>
      </c>
      <c r="D27" s="119" t="str">
        <f t="shared" si="7"/>
        <v>Московская область</v>
      </c>
      <c r="E27" s="120" t="str">
        <f>E24</f>
        <v>15.01.05</v>
      </c>
      <c r="F27" s="121" t="str">
        <f>IFERROR(VLOOKUP(E27,БД!$A$2:$B$578,2,1),"")</f>
        <v>Сварщик (ручной и частично механизированной сварки (наплавки)</v>
      </c>
      <c r="G27" s="122" t="str">
        <f>IF(E27&lt;&gt;"","4","")</f>
        <v>4</v>
      </c>
      <c r="H27" s="151" t="str">
        <f>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si="3"/>
        <v>1</v>
      </c>
      <c r="AK27" s="131" t="str">
        <f t="shared" si="8"/>
        <v>проверка пройдена</v>
      </c>
      <c r="AL27" s="132">
        <f t="shared" si="9"/>
        <v>0</v>
      </c>
    </row>
    <row r="28" spans="1:38" ht="15">
      <c r="A28" s="135">
        <f t="shared" si="4"/>
        <v>3</v>
      </c>
      <c r="B28" s="136" t="str">
        <f t="shared" si="5"/>
        <v>ГБПОУ МО "Колледж "Подмосковье"</v>
      </c>
      <c r="C28" s="137" t="str">
        <f t="shared" si="6"/>
        <v>ЦФО</v>
      </c>
      <c r="D28" s="138" t="str">
        <f t="shared" si="7"/>
        <v>Московская область</v>
      </c>
      <c r="E28" s="139" t="str">
        <f>E24</f>
        <v>15.01.05</v>
      </c>
      <c r="F28" s="140" t="str">
        <f>IFERROR(VLOOKUP(E28,БД!$A$2:$B$578,2,1),"")</f>
        <v>Сварщик (ручной и частично механизированной сварки (наплавки)</v>
      </c>
      <c r="G28" s="141" t="str">
        <f>IF(E28&lt;&gt;"","5","")</f>
        <v>5</v>
      </c>
      <c r="H28" s="152" t="str">
        <f>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si="3"/>
        <v>1</v>
      </c>
      <c r="AK28" s="149" t="str">
        <f t="shared" si="8"/>
        <v>проверка пройдена</v>
      </c>
      <c r="AL28" s="132">
        <f t="shared" si="9"/>
        <v>0</v>
      </c>
    </row>
    <row r="29" spans="1:38" ht="15">
      <c r="A29" s="99">
        <f t="shared" si="4"/>
        <v>4</v>
      </c>
      <c r="B29" s="100" t="str">
        <f t="shared" si="5"/>
        <v>ГБПОУ МО "Колледж "Подмосковье"</v>
      </c>
      <c r="C29" s="101" t="str">
        <f t="shared" si="6"/>
        <v>ЦФО</v>
      </c>
      <c r="D29" s="102" t="str">
        <f t="shared" si="7"/>
        <v>Московская область</v>
      </c>
      <c r="E29" s="103" t="s">
        <v>442</v>
      </c>
      <c r="F29" s="104" t="str">
        <f>IFERROR(VLOOKUP(E29,БД!$A$2:$B$578,2,1),"")</f>
        <v>Мастер контрольно-измерительных приборов и автоматики</v>
      </c>
      <c r="G29" s="105" t="str">
        <f>IF(E29&lt;&gt;"","1","")</f>
        <v>1</v>
      </c>
      <c r="H29" s="106" t="str">
        <f>IF(E29&lt;&gt;"",БД!$G$4,"")</f>
        <v>Всего (общая численность выпускников)</v>
      </c>
      <c r="I29" s="107">
        <v>25</v>
      </c>
      <c r="J29" s="108">
        <v>7</v>
      </c>
      <c r="K29" s="109">
        <v>7</v>
      </c>
      <c r="L29" s="109"/>
      <c r="M29" s="109"/>
      <c r="N29" s="110"/>
      <c r="O29" s="109"/>
      <c r="P29" s="109">
        <v>18</v>
      </c>
      <c r="Q29" s="110"/>
      <c r="R29" s="110"/>
      <c r="S29" s="110"/>
      <c r="T29" s="110"/>
      <c r="U29" s="110"/>
      <c r="V29" s="110"/>
      <c r="W29" s="110"/>
      <c r="X29" s="110"/>
      <c r="Y29" s="110"/>
      <c r="Z29" s="110"/>
      <c r="AA29" s="110"/>
      <c r="AB29" s="109"/>
      <c r="AC29" s="110"/>
      <c r="AD29" s="110"/>
      <c r="AE29" s="110"/>
      <c r="AF29" s="109"/>
      <c r="AG29" s="109"/>
      <c r="AH29" s="111"/>
      <c r="AI29" s="112"/>
      <c r="AJ29" s="113">
        <f t="shared" si="3"/>
        <v>0.28000000000000003</v>
      </c>
      <c r="AK29" s="114" t="str">
        <f t="shared" si="8"/>
        <v>проверка пройдена</v>
      </c>
      <c r="AL29" s="132">
        <f t="shared" si="9"/>
        <v>0</v>
      </c>
    </row>
    <row r="30" spans="1:38" ht="15">
      <c r="A30" s="116">
        <f t="shared" si="4"/>
        <v>4</v>
      </c>
      <c r="B30" s="117" t="str">
        <f t="shared" si="5"/>
        <v>ГБПОУ МО "Колледж "Подмосковье"</v>
      </c>
      <c r="C30" s="118" t="str">
        <f t="shared" si="6"/>
        <v>ЦФО</v>
      </c>
      <c r="D30" s="119" t="str">
        <f t="shared" si="7"/>
        <v>Московская область</v>
      </c>
      <c r="E30" s="120" t="str">
        <f>E29</f>
        <v>15.01.31</v>
      </c>
      <c r="F30" s="121" t="str">
        <f>IFERROR(VLOOKUP(E30,БД!$A$2:$B$578,2,1),"")</f>
        <v>Мастер контрольно-измерительных приборов и автоматики</v>
      </c>
      <c r="G30" s="122" t="str">
        <f>IF(E30&lt;&gt;"","2","")</f>
        <v>2</v>
      </c>
      <c r="H30" s="123" t="str">
        <f>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si="3"/>
        <v>1</v>
      </c>
      <c r="AK30" s="131" t="str">
        <f t="shared" si="8"/>
        <v>проверка пройдена</v>
      </c>
      <c r="AL30" s="132">
        <f t="shared" si="9"/>
        <v>0</v>
      </c>
    </row>
    <row r="31" spans="1:38" ht="15">
      <c r="A31" s="116">
        <f t="shared" si="4"/>
        <v>4</v>
      </c>
      <c r="B31" s="117" t="str">
        <f t="shared" si="5"/>
        <v>ГБПОУ МО "Колледж "Подмосковье"</v>
      </c>
      <c r="C31" s="118" t="str">
        <f t="shared" si="6"/>
        <v>ЦФО</v>
      </c>
      <c r="D31" s="119" t="str">
        <f t="shared" si="7"/>
        <v>Московская область</v>
      </c>
      <c r="E31" s="120" t="str">
        <f>E29</f>
        <v>15.01.31</v>
      </c>
      <c r="F31" s="121" t="str">
        <f>IFERROR(VLOOKUP(E31,БД!$A$2:$B$578,2,1),"")</f>
        <v>Мастер контрольно-измерительных приборов и автоматики</v>
      </c>
      <c r="G31" s="122" t="str">
        <f>IF(E31&lt;&gt;"","3","")</f>
        <v>3</v>
      </c>
      <c r="H31" s="123" t="str">
        <f>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si="3"/>
        <v>1</v>
      </c>
      <c r="AK31" s="131" t="str">
        <f t="shared" si="8"/>
        <v>проверка пройдена</v>
      </c>
      <c r="AL31" s="132">
        <f t="shared" si="9"/>
        <v>0</v>
      </c>
    </row>
    <row r="32" spans="1:38" ht="15">
      <c r="A32" s="116">
        <f t="shared" si="4"/>
        <v>4</v>
      </c>
      <c r="B32" s="117" t="str">
        <f t="shared" si="5"/>
        <v>ГБПОУ МО "Колледж "Подмосковье"</v>
      </c>
      <c r="C32" s="118" t="str">
        <f t="shared" si="6"/>
        <v>ЦФО</v>
      </c>
      <c r="D32" s="119" t="str">
        <f t="shared" si="7"/>
        <v>Московская область</v>
      </c>
      <c r="E32" s="120" t="str">
        <f>E29</f>
        <v>15.01.31</v>
      </c>
      <c r="F32" s="121" t="str">
        <f>IFERROR(VLOOKUP(E32,БД!$A$2:$B$578,2,1),"")</f>
        <v>Мастер контрольно-измерительных приборов и автоматики</v>
      </c>
      <c r="G32" s="122" t="str">
        <f>IF(E32&lt;&gt;"","4","")</f>
        <v>4</v>
      </c>
      <c r="H32" s="123" t="str">
        <f>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si="3"/>
        <v>1</v>
      </c>
      <c r="AK32" s="131" t="str">
        <f t="shared" si="8"/>
        <v>проверка пройдена</v>
      </c>
      <c r="AL32" s="132">
        <f t="shared" si="9"/>
        <v>0</v>
      </c>
    </row>
    <row r="33" spans="1:38" ht="15">
      <c r="A33" s="135">
        <f t="shared" si="4"/>
        <v>4</v>
      </c>
      <c r="B33" s="136" t="str">
        <f t="shared" si="5"/>
        <v>ГБПОУ МО "Колледж "Подмосковье"</v>
      </c>
      <c r="C33" s="137" t="str">
        <f t="shared" si="6"/>
        <v>ЦФО</v>
      </c>
      <c r="D33" s="138" t="str">
        <f t="shared" si="7"/>
        <v>Московская область</v>
      </c>
      <c r="E33" s="139" t="str">
        <f>E29</f>
        <v>15.01.31</v>
      </c>
      <c r="F33" s="140" t="str">
        <f>IFERROR(VLOOKUP(E33,БД!$A$2:$B$578,2,1),"")</f>
        <v>Мастер контрольно-измерительных приборов и автоматики</v>
      </c>
      <c r="G33" s="141" t="str">
        <f>IF(E33&lt;&gt;"","5","")</f>
        <v>5</v>
      </c>
      <c r="H33" s="142" t="str">
        <f>IF(E33&lt;&gt;"",БД!$G$8,"")</f>
        <v>Имеют договор о целевом обучении</v>
      </c>
      <c r="I33" s="143"/>
      <c r="J33" s="144"/>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si="3"/>
        <v>1</v>
      </c>
      <c r="AK33" s="149" t="str">
        <f t="shared" si="8"/>
        <v>проверка пройдена</v>
      </c>
      <c r="AL33" s="132">
        <f t="shared" si="9"/>
        <v>0</v>
      </c>
    </row>
    <row r="34" spans="1:38" ht="15">
      <c r="A34" s="99">
        <f t="shared" si="4"/>
        <v>5</v>
      </c>
      <c r="B34" s="100" t="str">
        <f t="shared" si="5"/>
        <v>ГБПОУ МО "Колледж "Подмосковье"</v>
      </c>
      <c r="C34" s="101" t="str">
        <f t="shared" si="6"/>
        <v>ЦФО</v>
      </c>
      <c r="D34" s="102" t="str">
        <f t="shared" si="7"/>
        <v>Московская область</v>
      </c>
      <c r="E34" s="103" t="s">
        <v>444</v>
      </c>
      <c r="F34" s="104" t="str">
        <f>IFERROR(VLOOKUP(E34,БД!$A$2:$B$578,2,1),"")</f>
        <v>Оператор станков с программным управлением</v>
      </c>
      <c r="G34" s="105" t="str">
        <f>IF(E34&lt;&gt;"","1","")</f>
        <v>1</v>
      </c>
      <c r="H34" s="150" t="str">
        <f>IF(E34&lt;&gt;"",БД!$G$4,"")</f>
        <v>Всего (общая численность выпускников)</v>
      </c>
      <c r="I34" s="107">
        <v>24</v>
      </c>
      <c r="J34" s="108">
        <v>4</v>
      </c>
      <c r="K34" s="109">
        <v>4</v>
      </c>
      <c r="L34" s="109"/>
      <c r="M34" s="109"/>
      <c r="N34" s="110"/>
      <c r="O34" s="109">
        <v>2</v>
      </c>
      <c r="P34" s="109">
        <v>18</v>
      </c>
      <c r="Q34" s="110"/>
      <c r="R34" s="110"/>
      <c r="S34" s="110"/>
      <c r="T34" s="110"/>
      <c r="U34" s="110"/>
      <c r="V34" s="110"/>
      <c r="W34" s="110"/>
      <c r="X34" s="110"/>
      <c r="Y34" s="110"/>
      <c r="Z34" s="110"/>
      <c r="AA34" s="110"/>
      <c r="AB34" s="110"/>
      <c r="AC34" s="110"/>
      <c r="AD34" s="110"/>
      <c r="AE34" s="110"/>
      <c r="AF34" s="110"/>
      <c r="AG34" s="110"/>
      <c r="AH34" s="111"/>
      <c r="AI34" s="112"/>
      <c r="AJ34" s="113">
        <f t="shared" si="3"/>
        <v>0.18181818181818182</v>
      </c>
      <c r="AK34" s="114" t="str">
        <f t="shared" si="8"/>
        <v>проверка пройдена</v>
      </c>
      <c r="AL34" s="132">
        <f t="shared" si="9"/>
        <v>0</v>
      </c>
    </row>
    <row r="35" spans="1:38" ht="15">
      <c r="A35" s="116">
        <f t="shared" si="4"/>
        <v>5</v>
      </c>
      <c r="B35" s="117" t="str">
        <f t="shared" si="5"/>
        <v>ГБПОУ МО "Колледж "Подмосковье"</v>
      </c>
      <c r="C35" s="118" t="str">
        <f t="shared" si="6"/>
        <v>ЦФО</v>
      </c>
      <c r="D35" s="119" t="str">
        <f t="shared" si="7"/>
        <v>Московская область</v>
      </c>
      <c r="E35" s="120" t="str">
        <f>E34</f>
        <v>15.01.32</v>
      </c>
      <c r="F35" s="121" t="str">
        <f>IFERROR(VLOOKUP(E35,БД!$A$2:$B$578,2,1),"")</f>
        <v>Оператор станков с программным управлением</v>
      </c>
      <c r="G35" s="122" t="str">
        <f>IF(E35&lt;&gt;"","2","")</f>
        <v>2</v>
      </c>
      <c r="H35" s="151" t="str">
        <f>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si="3"/>
        <v>1</v>
      </c>
      <c r="AK35" s="131" t="str">
        <f t="shared" si="8"/>
        <v>проверка пройдена</v>
      </c>
      <c r="AL35" s="132">
        <f t="shared" si="9"/>
        <v>0</v>
      </c>
    </row>
    <row r="36" spans="1:38" ht="15">
      <c r="A36" s="116">
        <f t="shared" si="4"/>
        <v>5</v>
      </c>
      <c r="B36" s="117" t="str">
        <f t="shared" si="5"/>
        <v>ГБПОУ МО "Колледж "Подмосковье"</v>
      </c>
      <c r="C36" s="118" t="str">
        <f t="shared" si="6"/>
        <v>ЦФО</v>
      </c>
      <c r="D36" s="119" t="str">
        <f t="shared" si="7"/>
        <v>Московская область</v>
      </c>
      <c r="E36" s="120" t="str">
        <f>E34</f>
        <v>15.01.32</v>
      </c>
      <c r="F36" s="121" t="str">
        <f>IFERROR(VLOOKUP(E36,БД!$A$2:$B$578,2,1),"")</f>
        <v>Оператор станков с программным управлением</v>
      </c>
      <c r="G36" s="122" t="str">
        <f>IF(E36&lt;&gt;"","3","")</f>
        <v>3</v>
      </c>
      <c r="H36" s="151" t="str">
        <f>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si="3"/>
        <v>1</v>
      </c>
      <c r="AK36" s="131" t="str">
        <f t="shared" si="8"/>
        <v>проверка пройдена</v>
      </c>
      <c r="AL36" s="132">
        <f t="shared" si="9"/>
        <v>0</v>
      </c>
    </row>
    <row r="37" spans="1:38" ht="15">
      <c r="A37" s="116">
        <f t="shared" si="4"/>
        <v>5</v>
      </c>
      <c r="B37" s="117" t="str">
        <f t="shared" si="5"/>
        <v>ГБПОУ МО "Колледж "Подмосковье"</v>
      </c>
      <c r="C37" s="118" t="str">
        <f t="shared" si="6"/>
        <v>ЦФО</v>
      </c>
      <c r="D37" s="119" t="str">
        <f t="shared" si="7"/>
        <v>Московская область</v>
      </c>
      <c r="E37" s="120" t="str">
        <f>E34</f>
        <v>15.01.32</v>
      </c>
      <c r="F37" s="121" t="str">
        <f>IFERROR(VLOOKUP(E37,БД!$A$2:$B$578,2,1),"")</f>
        <v>Оператор станков с программным управлением</v>
      </c>
      <c r="G37" s="122" t="str">
        <f>IF(E37&lt;&gt;"","4","")</f>
        <v>4</v>
      </c>
      <c r="H37" s="151" t="str">
        <f>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si="3"/>
        <v>1</v>
      </c>
      <c r="AK37" s="131" t="str">
        <f t="shared" si="8"/>
        <v>проверка пройдена</v>
      </c>
      <c r="AL37" s="132">
        <f t="shared" si="9"/>
        <v>0</v>
      </c>
    </row>
    <row r="38" spans="1:38" ht="15">
      <c r="A38" s="135">
        <f t="shared" si="4"/>
        <v>5</v>
      </c>
      <c r="B38" s="136" t="str">
        <f t="shared" si="5"/>
        <v>ГБПОУ МО "Колледж "Подмосковье"</v>
      </c>
      <c r="C38" s="137" t="str">
        <f t="shared" si="6"/>
        <v>ЦФО</v>
      </c>
      <c r="D38" s="138" t="str">
        <f t="shared" si="7"/>
        <v>Московская область</v>
      </c>
      <c r="E38" s="139" t="str">
        <f>E34</f>
        <v>15.01.32</v>
      </c>
      <c r="F38" s="140" t="str">
        <f>IFERROR(VLOOKUP(E38,БД!$A$2:$B$578,2,1),"")</f>
        <v>Оператор станков с программным управлением</v>
      </c>
      <c r="G38" s="141" t="str">
        <f>IF(E38&lt;&gt;"","5","")</f>
        <v>5</v>
      </c>
      <c r="H38" s="152" t="str">
        <f>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si="3"/>
        <v>1</v>
      </c>
      <c r="AK38" s="149" t="str">
        <f t="shared" si="8"/>
        <v>проверка пройдена</v>
      </c>
      <c r="AL38" s="132">
        <f t="shared" si="9"/>
        <v>0</v>
      </c>
    </row>
    <row r="39" spans="1:38" ht="15">
      <c r="A39" s="99">
        <f t="shared" si="4"/>
        <v>6</v>
      </c>
      <c r="B39" s="100" t="str">
        <f t="shared" si="5"/>
        <v>ГБПОУ МО "Колледж "Подмосковье"</v>
      </c>
      <c r="C39" s="101" t="str">
        <f t="shared" si="6"/>
        <v>ЦФО</v>
      </c>
      <c r="D39" s="102" t="str">
        <f t="shared" si="7"/>
        <v>Московская область</v>
      </c>
      <c r="E39" s="103" t="s">
        <v>450</v>
      </c>
      <c r="F39" s="104" t="str">
        <f>IFERROR(VLOOKUP(E39,БД!$A$2:$B$578,2,1),"")</f>
        <v>Мастер слесарных работ</v>
      </c>
      <c r="G39" s="105" t="str">
        <f>IF(E39&lt;&gt;"","1","")</f>
        <v>1</v>
      </c>
      <c r="H39" s="150" t="str">
        <f>IF(E39&lt;&gt;"",БД!$G$4,"")</f>
        <v>Всего (общая численность выпускников)</v>
      </c>
      <c r="I39" s="107">
        <v>24</v>
      </c>
      <c r="J39" s="108">
        <v>11</v>
      </c>
      <c r="K39" s="109">
        <v>11</v>
      </c>
      <c r="L39" s="109"/>
      <c r="M39" s="109"/>
      <c r="N39" s="110"/>
      <c r="O39" s="109">
        <v>2</v>
      </c>
      <c r="P39" s="109">
        <v>11</v>
      </c>
      <c r="Q39" s="109"/>
      <c r="R39" s="110"/>
      <c r="S39" s="110"/>
      <c r="T39" s="110"/>
      <c r="U39" s="110"/>
      <c r="V39" s="110"/>
      <c r="W39" s="109"/>
      <c r="X39" s="110"/>
      <c r="Y39" s="110"/>
      <c r="Z39" s="110"/>
      <c r="AA39" s="110"/>
      <c r="AB39" s="110"/>
      <c r="AC39" s="110"/>
      <c r="AD39" s="110"/>
      <c r="AE39" s="110"/>
      <c r="AF39" s="110"/>
      <c r="AG39" s="110"/>
      <c r="AH39" s="111"/>
      <c r="AI39" s="112"/>
      <c r="AJ39" s="113">
        <f t="shared" si="3"/>
        <v>0.5</v>
      </c>
      <c r="AK39" s="114" t="str">
        <f t="shared" si="8"/>
        <v>проверка пройдена</v>
      </c>
      <c r="AL39" s="132">
        <f t="shared" si="9"/>
        <v>0</v>
      </c>
    </row>
    <row r="40" spans="1:38" ht="15">
      <c r="A40" s="116">
        <f t="shared" si="4"/>
        <v>6</v>
      </c>
      <c r="B40" s="117" t="str">
        <f t="shared" si="5"/>
        <v>ГБПОУ МО "Колледж "Подмосковье"</v>
      </c>
      <c r="C40" s="118" t="str">
        <f t="shared" si="6"/>
        <v>ЦФО</v>
      </c>
      <c r="D40" s="119" t="str">
        <f t="shared" si="7"/>
        <v>Московская область</v>
      </c>
      <c r="E40" s="120" t="str">
        <f>E39</f>
        <v>15.01.35</v>
      </c>
      <c r="F40" s="121" t="str">
        <f>IFERROR(VLOOKUP(E40,БД!$A$2:$B$578,2,1),"")</f>
        <v>Мастер слесарных работ</v>
      </c>
      <c r="G40" s="122" t="str">
        <f>IF(E40&lt;&gt;"","2","")</f>
        <v>2</v>
      </c>
      <c r="H40" s="151" t="str">
        <f>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si="3"/>
        <v>1</v>
      </c>
      <c r="AK40" s="131" t="str">
        <f t="shared" si="8"/>
        <v>проверка пройдена</v>
      </c>
      <c r="AL40" s="132">
        <f t="shared" si="9"/>
        <v>0</v>
      </c>
    </row>
    <row r="41" spans="1:38" ht="15">
      <c r="A41" s="116">
        <f t="shared" si="4"/>
        <v>6</v>
      </c>
      <c r="B41" s="117" t="str">
        <f t="shared" si="5"/>
        <v>ГБПОУ МО "Колледж "Подмосковье"</v>
      </c>
      <c r="C41" s="118" t="str">
        <f t="shared" si="6"/>
        <v>ЦФО</v>
      </c>
      <c r="D41" s="119" t="str">
        <f t="shared" si="7"/>
        <v>Московская область</v>
      </c>
      <c r="E41" s="120" t="str">
        <f>E39</f>
        <v>15.01.35</v>
      </c>
      <c r="F41" s="121" t="str">
        <f>IFERROR(VLOOKUP(E41,БД!$A$2:$B$578,2,1),"")</f>
        <v>Мастер слесарных работ</v>
      </c>
      <c r="G41" s="122" t="str">
        <f>IF(E41&lt;&gt;"","3","")</f>
        <v>3</v>
      </c>
      <c r="H41" s="151" t="str">
        <f>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si="3"/>
        <v>1</v>
      </c>
      <c r="AK41" s="131" t="str">
        <f t="shared" si="8"/>
        <v>проверка пройдена</v>
      </c>
      <c r="AL41" s="132">
        <f t="shared" si="9"/>
        <v>0</v>
      </c>
    </row>
    <row r="42" spans="1:38" ht="15">
      <c r="A42" s="116">
        <f t="shared" si="4"/>
        <v>6</v>
      </c>
      <c r="B42" s="117" t="str">
        <f t="shared" si="5"/>
        <v>ГБПОУ МО "Колледж "Подмосковье"</v>
      </c>
      <c r="C42" s="118" t="str">
        <f t="shared" si="6"/>
        <v>ЦФО</v>
      </c>
      <c r="D42" s="119" t="str">
        <f t="shared" si="7"/>
        <v>Московская область</v>
      </c>
      <c r="E42" s="120" t="str">
        <f>E39</f>
        <v>15.01.35</v>
      </c>
      <c r="F42" s="121" t="str">
        <f>IFERROR(VLOOKUP(E42,БД!$A$2:$B$578,2,1),"")</f>
        <v>Мастер слесарных работ</v>
      </c>
      <c r="G42" s="122" t="str">
        <f>IF(E42&lt;&gt;"","4","")</f>
        <v>4</v>
      </c>
      <c r="H42" s="151" t="str">
        <f>IF(E42&lt;&gt;"",БД!$G$7,"")</f>
        <v>Инвалиды и дети-инвалиды (кроме учтенных в строке 03)</v>
      </c>
      <c r="I42" s="124">
        <v>1</v>
      </c>
      <c r="J42" s="125">
        <v>1</v>
      </c>
      <c r="K42" s="126">
        <v>1</v>
      </c>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si="3"/>
        <v>1</v>
      </c>
      <c r="AK42" s="131" t="str">
        <f t="shared" si="8"/>
        <v>проверка пройдена</v>
      </c>
      <c r="AL42" s="132">
        <f t="shared" si="9"/>
        <v>0</v>
      </c>
    </row>
    <row r="43" spans="1:38" ht="15">
      <c r="A43" s="135">
        <f t="shared" si="4"/>
        <v>6</v>
      </c>
      <c r="B43" s="136" t="str">
        <f t="shared" si="5"/>
        <v>ГБПОУ МО "Колледж "Подмосковье"</v>
      </c>
      <c r="C43" s="137" t="str">
        <f t="shared" si="6"/>
        <v>ЦФО</v>
      </c>
      <c r="D43" s="138" t="str">
        <f t="shared" si="7"/>
        <v>Московская область</v>
      </c>
      <c r="E43" s="139" t="str">
        <f>E39</f>
        <v>15.01.35</v>
      </c>
      <c r="F43" s="140" t="str">
        <f>IFERROR(VLOOKUP(E43,БД!$A$2:$B$578,2,1),"")</f>
        <v>Мастер слесарных работ</v>
      </c>
      <c r="G43" s="141" t="str">
        <f>IF(E43&lt;&gt;"","5","")</f>
        <v>5</v>
      </c>
      <c r="H43" s="152" t="str">
        <f>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si="3"/>
        <v>1</v>
      </c>
      <c r="AK43" s="149" t="str">
        <f t="shared" si="8"/>
        <v>проверка пройдена</v>
      </c>
      <c r="AL43" s="132">
        <f t="shared" si="9"/>
        <v>0</v>
      </c>
    </row>
    <row r="44" spans="1:38" ht="15">
      <c r="A44" s="99">
        <f t="shared" si="4"/>
        <v>7</v>
      </c>
      <c r="B44" s="100" t="str">
        <f t="shared" si="5"/>
        <v>ГБПОУ МО "Колледж "Подмосковье"</v>
      </c>
      <c r="C44" s="101" t="str">
        <f t="shared" si="6"/>
        <v>ЦФО</v>
      </c>
      <c r="D44" s="102" t="str">
        <f t="shared" si="7"/>
        <v>Московская область</v>
      </c>
      <c r="E44" s="103" t="s">
        <v>630</v>
      </c>
      <c r="F44" s="104" t="str">
        <f>IFERROR(VLOOKUP(E44,БД!$A$2:$B$578,2,1),"")</f>
        <v>Пожарный</v>
      </c>
      <c r="G44" s="105" t="str">
        <f>IF(E44&lt;&gt;"","1","")</f>
        <v>1</v>
      </c>
      <c r="H44" s="106" t="str">
        <f>IF(E44&lt;&gt;"",БД!$G$4,"")</f>
        <v>Всего (общая численность выпускников)</v>
      </c>
      <c r="I44" s="107">
        <v>25</v>
      </c>
      <c r="J44" s="108"/>
      <c r="K44" s="109"/>
      <c r="L44" s="109"/>
      <c r="M44" s="109"/>
      <c r="N44" s="110"/>
      <c r="O44" s="109">
        <v>1</v>
      </c>
      <c r="P44" s="109">
        <v>24</v>
      </c>
      <c r="Q44" s="110"/>
      <c r="R44" s="110"/>
      <c r="S44" s="110"/>
      <c r="T44" s="110"/>
      <c r="U44" s="110"/>
      <c r="V44" s="110"/>
      <c r="W44" s="110"/>
      <c r="X44" s="110"/>
      <c r="Y44" s="110"/>
      <c r="Z44" s="110"/>
      <c r="AA44" s="110"/>
      <c r="AB44" s="110"/>
      <c r="AC44" s="110"/>
      <c r="AD44" s="110"/>
      <c r="AE44" s="110"/>
      <c r="AF44" s="110"/>
      <c r="AG44" s="109"/>
      <c r="AH44" s="111"/>
      <c r="AI44" s="112"/>
      <c r="AJ44" s="113">
        <f t="shared" si="3"/>
        <v>0</v>
      </c>
      <c r="AK44" s="114" t="str">
        <f t="shared" si="8"/>
        <v>проверка пройдена</v>
      </c>
      <c r="AL44" s="132">
        <f t="shared" si="9"/>
        <v>0</v>
      </c>
    </row>
    <row r="45" spans="1:38" ht="15">
      <c r="A45" s="116">
        <f t="shared" si="4"/>
        <v>7</v>
      </c>
      <c r="B45" s="117" t="str">
        <f t="shared" si="5"/>
        <v>ГБПОУ МО "Колледж "Подмосковье"</v>
      </c>
      <c r="C45" s="118" t="str">
        <f t="shared" si="6"/>
        <v>ЦФО</v>
      </c>
      <c r="D45" s="119" t="str">
        <f t="shared" si="7"/>
        <v>Московская область</v>
      </c>
      <c r="E45" s="120" t="str">
        <f>E44</f>
        <v>20.01.01</v>
      </c>
      <c r="F45" s="121" t="str">
        <f>IFERROR(VLOOKUP(E45,БД!$A$2:$B$578,2,1),"")</f>
        <v>Пожарный</v>
      </c>
      <c r="G45" s="122" t="str">
        <f>IF(E45&lt;&gt;"","2","")</f>
        <v>2</v>
      </c>
      <c r="H45" s="123" t="str">
        <f>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si="3"/>
        <v>1</v>
      </c>
      <c r="AK45" s="131" t="str">
        <f t="shared" si="8"/>
        <v>проверка пройдена</v>
      </c>
      <c r="AL45" s="132">
        <f t="shared" si="9"/>
        <v>0</v>
      </c>
    </row>
    <row r="46" spans="1:38" ht="15">
      <c r="A46" s="116">
        <f t="shared" si="4"/>
        <v>7</v>
      </c>
      <c r="B46" s="117" t="str">
        <f t="shared" si="5"/>
        <v>ГБПОУ МО "Колледж "Подмосковье"</v>
      </c>
      <c r="C46" s="118" t="str">
        <f t="shared" si="6"/>
        <v>ЦФО</v>
      </c>
      <c r="D46" s="119" t="str">
        <f t="shared" si="7"/>
        <v>Московская область</v>
      </c>
      <c r="E46" s="120" t="str">
        <f>E44</f>
        <v>20.01.01</v>
      </c>
      <c r="F46" s="121" t="str">
        <f>IFERROR(VLOOKUP(E46,БД!$A$2:$B$578,2,1),"")</f>
        <v>Пожарный</v>
      </c>
      <c r="G46" s="122" t="str">
        <f>IF(E46&lt;&gt;"","3","")</f>
        <v>3</v>
      </c>
      <c r="H46" s="123" t="str">
        <f>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si="3"/>
        <v>1</v>
      </c>
      <c r="AK46" s="131" t="str">
        <f t="shared" si="8"/>
        <v>проверка пройдена</v>
      </c>
      <c r="AL46" s="132">
        <f t="shared" si="9"/>
        <v>0</v>
      </c>
    </row>
    <row r="47" spans="1:38" ht="15">
      <c r="A47" s="116">
        <f t="shared" si="4"/>
        <v>7</v>
      </c>
      <c r="B47" s="117" t="str">
        <f t="shared" si="5"/>
        <v>ГБПОУ МО "Колледж "Подмосковье"</v>
      </c>
      <c r="C47" s="118" t="str">
        <f t="shared" si="6"/>
        <v>ЦФО</v>
      </c>
      <c r="D47" s="119" t="str">
        <f t="shared" si="7"/>
        <v>Московская область</v>
      </c>
      <c r="E47" s="120" t="str">
        <f>E44</f>
        <v>20.01.01</v>
      </c>
      <c r="F47" s="121" t="str">
        <f>IFERROR(VLOOKUP(E47,БД!$A$2:$B$578,2,1),"")</f>
        <v>Пожарный</v>
      </c>
      <c r="G47" s="122" t="str">
        <f>IF(E47&lt;&gt;"","4","")</f>
        <v>4</v>
      </c>
      <c r="H47" s="123" t="str">
        <f>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si="3"/>
        <v>1</v>
      </c>
      <c r="AK47" s="131" t="str">
        <f t="shared" si="8"/>
        <v>проверка пройдена</v>
      </c>
      <c r="AL47" s="132">
        <f t="shared" si="9"/>
        <v>0</v>
      </c>
    </row>
    <row r="48" spans="1:38" ht="15">
      <c r="A48" s="135">
        <f t="shared" si="4"/>
        <v>7</v>
      </c>
      <c r="B48" s="136" t="str">
        <f t="shared" si="5"/>
        <v>ГБПОУ МО "Колледж "Подмосковье"</v>
      </c>
      <c r="C48" s="137" t="str">
        <f t="shared" si="6"/>
        <v>ЦФО</v>
      </c>
      <c r="D48" s="138" t="str">
        <f t="shared" si="7"/>
        <v>Московская область</v>
      </c>
      <c r="E48" s="139" t="str">
        <f>E44</f>
        <v>20.01.01</v>
      </c>
      <c r="F48" s="140" t="str">
        <f>IFERROR(VLOOKUP(E48,БД!$A$2:$B$578,2,1),"")</f>
        <v>Пожарный</v>
      </c>
      <c r="G48" s="141" t="str">
        <f>IF(E48&lt;&gt;"","5","")</f>
        <v>5</v>
      </c>
      <c r="H48" s="142" t="str">
        <f>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si="3"/>
        <v>1</v>
      </c>
      <c r="AK48" s="149" t="str">
        <f t="shared" si="8"/>
        <v>проверка пройдена</v>
      </c>
      <c r="AL48" s="132">
        <f t="shared" si="9"/>
        <v>0</v>
      </c>
    </row>
    <row r="49" spans="1:38" ht="15">
      <c r="A49" s="99">
        <f t="shared" si="4"/>
        <v>8</v>
      </c>
      <c r="B49" s="100" t="str">
        <f t="shared" si="5"/>
        <v>ГБПОУ МО "Колледж "Подмосковье"</v>
      </c>
      <c r="C49" s="101" t="str">
        <f t="shared" si="6"/>
        <v>ЦФО</v>
      </c>
      <c r="D49" s="102" t="str">
        <f t="shared" si="7"/>
        <v>Московская область</v>
      </c>
      <c r="E49" s="103" t="s">
        <v>746</v>
      </c>
      <c r="F49" s="104" t="str">
        <f>IFERROR(VLOOKUP(E49,БД!$A$2:$B$578,2,1),"")</f>
        <v>Автомеханик</v>
      </c>
      <c r="G49" s="105" t="str">
        <f>IF(E49&lt;&gt;"","1","")</f>
        <v>1</v>
      </c>
      <c r="H49" s="150" t="str">
        <f>IF(E49&lt;&gt;"",БД!$G$4,"")</f>
        <v>Всего (общая численность выпускников)</v>
      </c>
      <c r="I49" s="107">
        <v>25</v>
      </c>
      <c r="J49" s="108">
        <v>14</v>
      </c>
      <c r="K49" s="109">
        <v>14</v>
      </c>
      <c r="L49" s="109"/>
      <c r="M49" s="109"/>
      <c r="N49" s="110"/>
      <c r="O49" s="109">
        <v>2</v>
      </c>
      <c r="P49" s="109">
        <v>9</v>
      </c>
      <c r="Q49" s="110"/>
      <c r="R49" s="110"/>
      <c r="S49" s="110"/>
      <c r="T49" s="110"/>
      <c r="U49" s="110"/>
      <c r="V49" s="110"/>
      <c r="W49" s="110"/>
      <c r="X49" s="110"/>
      <c r="Y49" s="110"/>
      <c r="Z49" s="110"/>
      <c r="AA49" s="110"/>
      <c r="AB49" s="110"/>
      <c r="AC49" s="110"/>
      <c r="AD49" s="110"/>
      <c r="AE49" s="110"/>
      <c r="AF49" s="110"/>
      <c r="AG49" s="110"/>
      <c r="AH49" s="111"/>
      <c r="AI49" s="112"/>
      <c r="AJ49" s="113">
        <f t="shared" si="3"/>
        <v>0.60869565217391308</v>
      </c>
      <c r="AK49" s="114" t="str">
        <f t="shared" si="8"/>
        <v>проверка пройдена</v>
      </c>
      <c r="AL49" s="132">
        <f t="shared" si="9"/>
        <v>0</v>
      </c>
    </row>
    <row r="50" spans="1:38" ht="15">
      <c r="A50" s="116">
        <f t="shared" si="4"/>
        <v>8</v>
      </c>
      <c r="B50" s="117" t="str">
        <f t="shared" si="5"/>
        <v>ГБПОУ МО "Колледж "Подмосковье"</v>
      </c>
      <c r="C50" s="118" t="str">
        <f t="shared" si="6"/>
        <v>ЦФО</v>
      </c>
      <c r="D50" s="119" t="str">
        <f t="shared" si="7"/>
        <v>Московская область</v>
      </c>
      <c r="E50" s="120" t="str">
        <f>E49</f>
        <v>23.01.03</v>
      </c>
      <c r="F50" s="121" t="str">
        <f>IFERROR(VLOOKUP(E50,БД!$A$2:$B$578,2,1),"")</f>
        <v>Автомеханик</v>
      </c>
      <c r="G50" s="122" t="str">
        <f>IF(E50&lt;&gt;"","2","")</f>
        <v>2</v>
      </c>
      <c r="H50" s="151" t="str">
        <f>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si="3"/>
        <v>1</v>
      </c>
      <c r="AK50" s="131" t="str">
        <f t="shared" si="8"/>
        <v>проверка пройдена</v>
      </c>
      <c r="AL50" s="132">
        <f t="shared" si="9"/>
        <v>0</v>
      </c>
    </row>
    <row r="51" spans="1:38" ht="15">
      <c r="A51" s="116">
        <f t="shared" si="4"/>
        <v>8</v>
      </c>
      <c r="B51" s="117" t="str">
        <f t="shared" si="5"/>
        <v>ГБПОУ МО "Колледж "Подмосковье"</v>
      </c>
      <c r="C51" s="118" t="str">
        <f t="shared" si="6"/>
        <v>ЦФО</v>
      </c>
      <c r="D51" s="119" t="str">
        <f t="shared" si="7"/>
        <v>Московская область</v>
      </c>
      <c r="E51" s="120" t="str">
        <f>E49</f>
        <v>23.01.03</v>
      </c>
      <c r="F51" s="121" t="str">
        <f>IFERROR(VLOOKUP(E51,БД!$A$2:$B$578,2,1),"")</f>
        <v>Автомеханик</v>
      </c>
      <c r="G51" s="122" t="str">
        <f>IF(E51&lt;&gt;"","3","")</f>
        <v>3</v>
      </c>
      <c r="H51" s="151" t="str">
        <f>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si="3"/>
        <v>1</v>
      </c>
      <c r="AK51" s="131" t="str">
        <f t="shared" si="8"/>
        <v>проверка пройдена</v>
      </c>
      <c r="AL51" s="132">
        <f t="shared" si="9"/>
        <v>0</v>
      </c>
    </row>
    <row r="52" spans="1:38" ht="15">
      <c r="A52" s="116">
        <f t="shared" si="4"/>
        <v>8</v>
      </c>
      <c r="B52" s="117" t="str">
        <f t="shared" si="5"/>
        <v>ГБПОУ МО "Колледж "Подмосковье"</v>
      </c>
      <c r="C52" s="118" t="str">
        <f t="shared" si="6"/>
        <v>ЦФО</v>
      </c>
      <c r="D52" s="119" t="str">
        <f t="shared" si="7"/>
        <v>Московская область</v>
      </c>
      <c r="E52" s="120" t="str">
        <f>E49</f>
        <v>23.01.03</v>
      </c>
      <c r="F52" s="121" t="str">
        <f>IFERROR(VLOOKUP(E52,БД!$A$2:$B$578,2,1),"")</f>
        <v>Автомеханик</v>
      </c>
      <c r="G52" s="122" t="str">
        <f>IF(E52&lt;&gt;"","4","")</f>
        <v>4</v>
      </c>
      <c r="H52" s="151" t="str">
        <f>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si="3"/>
        <v>1</v>
      </c>
      <c r="AK52" s="131" t="str">
        <f t="shared" si="8"/>
        <v>проверка пройдена</v>
      </c>
      <c r="AL52" s="132">
        <f t="shared" si="9"/>
        <v>0</v>
      </c>
    </row>
    <row r="53" spans="1:38" ht="15">
      <c r="A53" s="135">
        <f t="shared" si="4"/>
        <v>8</v>
      </c>
      <c r="B53" s="136" t="str">
        <f t="shared" si="5"/>
        <v>ГБПОУ МО "Колледж "Подмосковье"</v>
      </c>
      <c r="C53" s="137" t="str">
        <f t="shared" si="6"/>
        <v>ЦФО</v>
      </c>
      <c r="D53" s="138" t="str">
        <f t="shared" si="7"/>
        <v>Московская область</v>
      </c>
      <c r="E53" s="139" t="str">
        <f>E49</f>
        <v>23.01.03</v>
      </c>
      <c r="F53" s="140" t="str">
        <f>IFERROR(VLOOKUP(E53,БД!$A$2:$B$578,2,1),"")</f>
        <v>Автомеханик</v>
      </c>
      <c r="G53" s="141" t="str">
        <f>IF(E53&lt;&gt;"","5","")</f>
        <v>5</v>
      </c>
      <c r="H53" s="152" t="str">
        <f>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si="3"/>
        <v>1</v>
      </c>
      <c r="AK53" s="149" t="str">
        <f t="shared" si="8"/>
        <v>проверка пройдена</v>
      </c>
      <c r="AL53" s="132">
        <f t="shared" si="9"/>
        <v>0</v>
      </c>
    </row>
    <row r="54" spans="1:38" ht="15">
      <c r="A54" s="99">
        <f t="shared" si="4"/>
        <v>9</v>
      </c>
      <c r="B54" s="100" t="str">
        <f t="shared" si="5"/>
        <v>ГБПОУ МО "Колледж "Подмосковье"</v>
      </c>
      <c r="C54" s="101" t="str">
        <f t="shared" si="6"/>
        <v>ЦФО</v>
      </c>
      <c r="D54" s="102" t="str">
        <f t="shared" si="7"/>
        <v>Московская область</v>
      </c>
      <c r="E54" s="103" t="s">
        <v>774</v>
      </c>
      <c r="F54" s="104" t="str">
        <f>IFERROR(VLOOKUP(E54,БД!$A$2:$B$578,2,1),"")</f>
        <v>Мастер по ремонту и обслуживанию автомобилей</v>
      </c>
      <c r="G54" s="105" t="str">
        <f>IF(E54&lt;&gt;"","1","")</f>
        <v>1</v>
      </c>
      <c r="H54" s="150" t="str">
        <f>IF(E54&lt;&gt;"",БД!$G$4,"")</f>
        <v>Всего (общая численность выпускников)</v>
      </c>
      <c r="I54" s="107">
        <v>50</v>
      </c>
      <c r="J54" s="108">
        <v>21</v>
      </c>
      <c r="K54" s="109">
        <v>21</v>
      </c>
      <c r="L54" s="109"/>
      <c r="M54" s="109"/>
      <c r="N54" s="110"/>
      <c r="O54" s="109"/>
      <c r="P54" s="109">
        <v>29</v>
      </c>
      <c r="Q54" s="110"/>
      <c r="R54" s="110"/>
      <c r="S54" s="110"/>
      <c r="T54" s="110"/>
      <c r="U54" s="110"/>
      <c r="V54" s="110"/>
      <c r="W54" s="110"/>
      <c r="X54" s="110"/>
      <c r="Y54" s="110"/>
      <c r="Z54" s="110"/>
      <c r="AA54" s="110"/>
      <c r="AB54" s="110"/>
      <c r="AC54" s="110"/>
      <c r="AD54" s="110"/>
      <c r="AE54" s="110"/>
      <c r="AF54" s="110"/>
      <c r="AG54" s="110"/>
      <c r="AH54" s="111"/>
      <c r="AI54" s="112"/>
      <c r="AJ54" s="113">
        <f t="shared" si="3"/>
        <v>0.42</v>
      </c>
      <c r="AK54" s="114" t="str">
        <f t="shared" si="8"/>
        <v>проверка пройдена</v>
      </c>
      <c r="AL54" s="132">
        <f t="shared" si="9"/>
        <v>0</v>
      </c>
    </row>
    <row r="55" spans="1:38" ht="15">
      <c r="A55" s="116">
        <f t="shared" si="4"/>
        <v>9</v>
      </c>
      <c r="B55" s="117" t="str">
        <f t="shared" si="5"/>
        <v>ГБПОУ МО "Колледж "Подмосковье"</v>
      </c>
      <c r="C55" s="118" t="str">
        <f t="shared" si="6"/>
        <v>ЦФО</v>
      </c>
      <c r="D55" s="119" t="str">
        <f t="shared" si="7"/>
        <v>Московская область</v>
      </c>
      <c r="E55" s="120" t="str">
        <f>E54</f>
        <v>23.01.17</v>
      </c>
      <c r="F55" s="121" t="str">
        <f>IFERROR(VLOOKUP(E55,БД!$A$2:$B$578,2,1),"")</f>
        <v>Мастер по ремонту и обслуживанию автомобилей</v>
      </c>
      <c r="G55" s="122" t="str">
        <f>IF(E55&lt;&gt;"","2","")</f>
        <v>2</v>
      </c>
      <c r="H55" s="151" t="str">
        <f>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si="3"/>
        <v>1</v>
      </c>
      <c r="AK55" s="131" t="str">
        <f t="shared" si="8"/>
        <v>проверка пройдена</v>
      </c>
      <c r="AL55" s="132">
        <f t="shared" si="9"/>
        <v>0</v>
      </c>
    </row>
    <row r="56" spans="1:38" ht="15">
      <c r="A56" s="116">
        <f t="shared" si="4"/>
        <v>9</v>
      </c>
      <c r="B56" s="117" t="str">
        <f t="shared" si="5"/>
        <v>ГБПОУ МО "Колледж "Подмосковье"</v>
      </c>
      <c r="C56" s="118" t="str">
        <f t="shared" si="6"/>
        <v>ЦФО</v>
      </c>
      <c r="D56" s="119" t="str">
        <f t="shared" si="7"/>
        <v>Московская область</v>
      </c>
      <c r="E56" s="120" t="str">
        <f>E54</f>
        <v>23.01.17</v>
      </c>
      <c r="F56" s="121" t="str">
        <f>IFERROR(VLOOKUP(E56,БД!$A$2:$B$578,2,1),"")</f>
        <v>Мастер по ремонту и обслуживанию автомобилей</v>
      </c>
      <c r="G56" s="122" t="str">
        <f>IF(E56&lt;&gt;"","3","")</f>
        <v>3</v>
      </c>
      <c r="H56" s="151" t="str">
        <f>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si="3"/>
        <v>1</v>
      </c>
      <c r="AK56" s="131" t="str">
        <f t="shared" si="8"/>
        <v>проверка пройдена</v>
      </c>
      <c r="AL56" s="132">
        <f t="shared" si="9"/>
        <v>0</v>
      </c>
    </row>
    <row r="57" spans="1:38" ht="15">
      <c r="A57" s="116">
        <f t="shared" si="4"/>
        <v>9</v>
      </c>
      <c r="B57" s="117" t="str">
        <f t="shared" si="5"/>
        <v>ГБПОУ МО "Колледж "Подмосковье"</v>
      </c>
      <c r="C57" s="118" t="str">
        <f t="shared" si="6"/>
        <v>ЦФО</v>
      </c>
      <c r="D57" s="119" t="str">
        <f t="shared" si="7"/>
        <v>Московская область</v>
      </c>
      <c r="E57" s="120" t="str">
        <f>E54</f>
        <v>23.01.17</v>
      </c>
      <c r="F57" s="121" t="str">
        <f>IFERROR(VLOOKUP(E57,БД!$A$2:$B$578,2,1),"")</f>
        <v>Мастер по ремонту и обслуживанию автомобилей</v>
      </c>
      <c r="G57" s="122" t="str">
        <f>IF(E57&lt;&gt;"","4","")</f>
        <v>4</v>
      </c>
      <c r="H57" s="151" t="str">
        <f>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si="3"/>
        <v>1</v>
      </c>
      <c r="AK57" s="131" t="str">
        <f t="shared" si="8"/>
        <v>проверка пройдена</v>
      </c>
      <c r="AL57" s="132">
        <f t="shared" si="9"/>
        <v>0</v>
      </c>
    </row>
    <row r="58" spans="1:38" ht="15">
      <c r="A58" s="135">
        <f t="shared" si="4"/>
        <v>9</v>
      </c>
      <c r="B58" s="136" t="str">
        <f t="shared" si="5"/>
        <v>ГБПОУ МО "Колледж "Подмосковье"</v>
      </c>
      <c r="C58" s="137" t="str">
        <f t="shared" si="6"/>
        <v>ЦФО</v>
      </c>
      <c r="D58" s="138" t="str">
        <f t="shared" si="7"/>
        <v>Московская область</v>
      </c>
      <c r="E58" s="139" t="str">
        <f>E54</f>
        <v>23.01.17</v>
      </c>
      <c r="F58" s="140" t="str">
        <f>IFERROR(VLOOKUP(E58,БД!$A$2:$B$578,2,1),"")</f>
        <v>Мастер по ремонту и обслуживанию автомобилей</v>
      </c>
      <c r="G58" s="141" t="str">
        <f>IF(E58&lt;&gt;"","5","")</f>
        <v>5</v>
      </c>
      <c r="H58" s="152" t="str">
        <f>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si="3"/>
        <v>1</v>
      </c>
      <c r="AK58" s="149" t="str">
        <f t="shared" si="8"/>
        <v>проверка пройдена</v>
      </c>
      <c r="AL58" s="132">
        <f t="shared" si="9"/>
        <v>0</v>
      </c>
    </row>
    <row r="59" spans="1:38" ht="15">
      <c r="A59" s="99">
        <f t="shared" si="4"/>
        <v>10</v>
      </c>
      <c r="B59" s="100" t="str">
        <f t="shared" si="5"/>
        <v>ГБПОУ МО "Колледж "Подмосковье"</v>
      </c>
      <c r="C59" s="101" t="str">
        <f t="shared" si="6"/>
        <v>ЦФО</v>
      </c>
      <c r="D59" s="102" t="str">
        <f t="shared" si="7"/>
        <v>Московская область</v>
      </c>
      <c r="E59" s="103" t="s">
        <v>1102</v>
      </c>
      <c r="F59" s="104" t="str">
        <f>IFERROR(VLOOKUP(E59,БД!$A$2:$B$578,2,1),"")</f>
        <v>Парикмахер</v>
      </c>
      <c r="G59" s="105" t="str">
        <f>IF(E59&lt;&gt;"","1","")</f>
        <v>1</v>
      </c>
      <c r="H59" s="106" t="str">
        <f>IF(E59&lt;&gt;"",БД!$G$4,"")</f>
        <v>Всего (общая численность выпускников)</v>
      </c>
      <c r="I59" s="107">
        <v>25</v>
      </c>
      <c r="J59" s="108">
        <v>25</v>
      </c>
      <c r="K59" s="109">
        <v>25</v>
      </c>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si="3"/>
        <v>1</v>
      </c>
      <c r="AK59" s="114" t="str">
        <f t="shared" si="8"/>
        <v>проверка пройдена</v>
      </c>
      <c r="AL59" s="132">
        <f t="shared" si="9"/>
        <v>0</v>
      </c>
    </row>
    <row r="60" spans="1:38" ht="15">
      <c r="A60" s="116">
        <f t="shared" si="4"/>
        <v>10</v>
      </c>
      <c r="B60" s="117" t="str">
        <f t="shared" si="5"/>
        <v>ГБПОУ МО "Колледж "Подмосковье"</v>
      </c>
      <c r="C60" s="118" t="str">
        <f t="shared" si="6"/>
        <v>ЦФО</v>
      </c>
      <c r="D60" s="119" t="str">
        <f t="shared" si="7"/>
        <v>Московская область</v>
      </c>
      <c r="E60" s="120" t="str">
        <f>E59</f>
        <v>43.01.02</v>
      </c>
      <c r="F60" s="121" t="str">
        <f>IFERROR(VLOOKUP(E60,БД!$A$2:$B$578,2,1),"")</f>
        <v>Парикмахер</v>
      </c>
      <c r="G60" s="122" t="str">
        <f>IF(E60&lt;&gt;"","2","")</f>
        <v>2</v>
      </c>
      <c r="H60" s="123" t="str">
        <f>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si="3"/>
        <v>1</v>
      </c>
      <c r="AK60" s="131" t="str">
        <f t="shared" si="8"/>
        <v>проверка пройдена</v>
      </c>
      <c r="AL60" s="132">
        <f t="shared" si="9"/>
        <v>0</v>
      </c>
    </row>
    <row r="61" spans="1:38" ht="15">
      <c r="A61" s="116">
        <f t="shared" si="4"/>
        <v>10</v>
      </c>
      <c r="B61" s="117" t="str">
        <f t="shared" si="5"/>
        <v>ГБПОУ МО "Колледж "Подмосковье"</v>
      </c>
      <c r="C61" s="118" t="str">
        <f t="shared" si="6"/>
        <v>ЦФО</v>
      </c>
      <c r="D61" s="119" t="str">
        <f t="shared" si="7"/>
        <v>Московская область</v>
      </c>
      <c r="E61" s="120" t="str">
        <f>E59</f>
        <v>43.01.02</v>
      </c>
      <c r="F61" s="121" t="str">
        <f>IFERROR(VLOOKUP(E61,БД!$A$2:$B$578,2,1),"")</f>
        <v>Парикмахер</v>
      </c>
      <c r="G61" s="122" t="str">
        <f>IF(E61&lt;&gt;"","3","")</f>
        <v>3</v>
      </c>
      <c r="H61" s="123" t="str">
        <f>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si="3"/>
        <v>1</v>
      </c>
      <c r="AK61" s="131" t="str">
        <f t="shared" si="8"/>
        <v>проверка пройдена</v>
      </c>
      <c r="AL61" s="132">
        <f t="shared" si="9"/>
        <v>0</v>
      </c>
    </row>
    <row r="62" spans="1:38" ht="15">
      <c r="A62" s="116">
        <f t="shared" si="4"/>
        <v>10</v>
      </c>
      <c r="B62" s="117" t="str">
        <f t="shared" si="5"/>
        <v>ГБПОУ МО "Колледж "Подмосковье"</v>
      </c>
      <c r="C62" s="118" t="str">
        <f t="shared" si="6"/>
        <v>ЦФО</v>
      </c>
      <c r="D62" s="119" t="str">
        <f t="shared" si="7"/>
        <v>Московская область</v>
      </c>
      <c r="E62" s="120" t="str">
        <f>E59</f>
        <v>43.01.02</v>
      </c>
      <c r="F62" s="121" t="str">
        <f>IFERROR(VLOOKUP(E62,БД!$A$2:$B$578,2,1),"")</f>
        <v>Парикмахер</v>
      </c>
      <c r="G62" s="122" t="str">
        <f>IF(E62&lt;&gt;"","4","")</f>
        <v>4</v>
      </c>
      <c r="H62" s="123" t="str">
        <f>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si="3"/>
        <v>1</v>
      </c>
      <c r="AK62" s="131" t="str">
        <f t="shared" si="8"/>
        <v>проверка пройдена</v>
      </c>
      <c r="AL62" s="132">
        <f t="shared" si="9"/>
        <v>0</v>
      </c>
    </row>
    <row r="63" spans="1:38" ht="15">
      <c r="A63" s="135">
        <f t="shared" si="4"/>
        <v>10</v>
      </c>
      <c r="B63" s="136" t="str">
        <f t="shared" si="5"/>
        <v>ГБПОУ МО "Колледж "Подмосковье"</v>
      </c>
      <c r="C63" s="137" t="str">
        <f t="shared" si="6"/>
        <v>ЦФО</v>
      </c>
      <c r="D63" s="138" t="str">
        <f t="shared" si="7"/>
        <v>Московская область</v>
      </c>
      <c r="E63" s="139" t="str">
        <f>E59</f>
        <v>43.01.02</v>
      </c>
      <c r="F63" s="140" t="str">
        <f>IFERROR(VLOOKUP(E63,БД!$A$2:$B$578,2,1),"")</f>
        <v>Парикмахер</v>
      </c>
      <c r="G63" s="141" t="str">
        <f>IF(E63&lt;&gt;"","5","")</f>
        <v>5</v>
      </c>
      <c r="H63" s="142" t="str">
        <f>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si="3"/>
        <v>1</v>
      </c>
      <c r="AK63" s="149" t="str">
        <f t="shared" si="8"/>
        <v>проверка пройдена</v>
      </c>
      <c r="AL63" s="132">
        <f t="shared" si="9"/>
        <v>0</v>
      </c>
    </row>
    <row r="64" spans="1:38" ht="15">
      <c r="A64" s="99">
        <f t="shared" si="4"/>
        <v>11</v>
      </c>
      <c r="B64" s="100" t="str">
        <f t="shared" si="5"/>
        <v>ГБПОУ МО "Колледж "Подмосковье"</v>
      </c>
      <c r="C64" s="101" t="str">
        <f t="shared" si="6"/>
        <v>ЦФО</v>
      </c>
      <c r="D64" s="102" t="str">
        <f t="shared" si="7"/>
        <v>Московская область</v>
      </c>
      <c r="E64" s="103" t="s">
        <v>1116</v>
      </c>
      <c r="F64" s="104" t="str">
        <f>IFERROR(VLOOKUP(E64,БД!$A$2:$B$578,2,1),"")</f>
        <v>Повар, кондитер</v>
      </c>
      <c r="G64" s="105" t="str">
        <f>IF(E64&lt;&gt;"","1","")</f>
        <v>1</v>
      </c>
      <c r="H64" s="150" t="str">
        <f>IF(E64&lt;&gt;"",БД!$G$4,"")</f>
        <v>Всего (общая численность выпускников)</v>
      </c>
      <c r="I64" s="107">
        <v>50</v>
      </c>
      <c r="J64" s="108">
        <v>39</v>
      </c>
      <c r="K64" s="109">
        <v>39</v>
      </c>
      <c r="L64" s="109"/>
      <c r="M64" s="109"/>
      <c r="N64" s="110"/>
      <c r="O64" s="110"/>
      <c r="P64" s="109">
        <v>9</v>
      </c>
      <c r="Q64" s="110"/>
      <c r="R64" s="109">
        <v>2</v>
      </c>
      <c r="S64" s="110"/>
      <c r="T64" s="110"/>
      <c r="U64" s="110"/>
      <c r="V64" s="110"/>
      <c r="W64" s="110"/>
      <c r="X64" s="110"/>
      <c r="Y64" s="110"/>
      <c r="Z64" s="110"/>
      <c r="AA64" s="110"/>
      <c r="AB64" s="110"/>
      <c r="AC64" s="110"/>
      <c r="AD64" s="110"/>
      <c r="AE64" s="110"/>
      <c r="AF64" s="110"/>
      <c r="AG64" s="110"/>
      <c r="AH64" s="111"/>
      <c r="AI64" s="112"/>
      <c r="AJ64" s="113">
        <f t="shared" si="3"/>
        <v>0.78</v>
      </c>
      <c r="AK64" s="114" t="str">
        <f t="shared" si="8"/>
        <v>проверка пройдена</v>
      </c>
      <c r="AL64" s="132">
        <f t="shared" si="9"/>
        <v>0</v>
      </c>
    </row>
    <row r="65" spans="1:38" ht="15">
      <c r="A65" s="116">
        <f t="shared" si="4"/>
        <v>11</v>
      </c>
      <c r="B65" s="117" t="str">
        <f t="shared" si="5"/>
        <v>ГБПОУ МО "Колледж "Подмосковье"</v>
      </c>
      <c r="C65" s="118" t="str">
        <f t="shared" si="6"/>
        <v>ЦФО</v>
      </c>
      <c r="D65" s="119" t="str">
        <f t="shared" si="7"/>
        <v>Московская область</v>
      </c>
      <c r="E65" s="120" t="str">
        <f>E64</f>
        <v>43.01.09</v>
      </c>
      <c r="F65" s="121" t="str">
        <f>IFERROR(VLOOKUP(E65,БД!$A$2:$B$578,2,1),"")</f>
        <v>Повар, кондитер</v>
      </c>
      <c r="G65" s="122" t="str">
        <f>IF(E65&lt;&gt;"","2","")</f>
        <v>2</v>
      </c>
      <c r="H65" s="151" t="str">
        <f>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si="3"/>
        <v>1</v>
      </c>
      <c r="AK65" s="131" t="str">
        <f t="shared" si="8"/>
        <v>проверка пройдена</v>
      </c>
      <c r="AL65" s="132">
        <f t="shared" si="9"/>
        <v>0</v>
      </c>
    </row>
    <row r="66" spans="1:38" ht="15">
      <c r="A66" s="116">
        <f t="shared" si="4"/>
        <v>11</v>
      </c>
      <c r="B66" s="117" t="str">
        <f t="shared" si="5"/>
        <v>ГБПОУ МО "Колледж "Подмосковье"</v>
      </c>
      <c r="C66" s="118" t="str">
        <f t="shared" si="6"/>
        <v>ЦФО</v>
      </c>
      <c r="D66" s="119" t="str">
        <f t="shared" si="7"/>
        <v>Московская область</v>
      </c>
      <c r="E66" s="120" t="str">
        <f>E64</f>
        <v>43.01.09</v>
      </c>
      <c r="F66" s="121" t="str">
        <f>IFERROR(VLOOKUP(E66,БД!$A$2:$B$578,2,1),"")</f>
        <v>Повар, кондитер</v>
      </c>
      <c r="G66" s="122" t="str">
        <f>IF(E66&lt;&gt;"","3","")</f>
        <v>3</v>
      </c>
      <c r="H66" s="151" t="str">
        <f>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si="3"/>
        <v>1</v>
      </c>
      <c r="AK66" s="131" t="str">
        <f t="shared" si="8"/>
        <v>проверка пройдена</v>
      </c>
      <c r="AL66" s="132">
        <f t="shared" si="9"/>
        <v>0</v>
      </c>
    </row>
    <row r="67" spans="1:38" ht="15">
      <c r="A67" s="116">
        <f t="shared" si="4"/>
        <v>11</v>
      </c>
      <c r="B67" s="117" t="str">
        <f t="shared" si="5"/>
        <v>ГБПОУ МО "Колледж "Подмосковье"</v>
      </c>
      <c r="C67" s="118" t="str">
        <f t="shared" si="6"/>
        <v>ЦФО</v>
      </c>
      <c r="D67" s="119" t="str">
        <f t="shared" si="7"/>
        <v>Московская область</v>
      </c>
      <c r="E67" s="120" t="str">
        <f>E64</f>
        <v>43.01.09</v>
      </c>
      <c r="F67" s="121" t="str">
        <f>IFERROR(VLOOKUP(E67,БД!$A$2:$B$578,2,1),"")</f>
        <v>Повар, кондитер</v>
      </c>
      <c r="G67" s="122" t="str">
        <f>IF(E67&lt;&gt;"","4","")</f>
        <v>4</v>
      </c>
      <c r="H67" s="151" t="str">
        <f>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si="3"/>
        <v>1</v>
      </c>
      <c r="AK67" s="131" t="str">
        <f t="shared" si="8"/>
        <v>проверка пройдена</v>
      </c>
      <c r="AL67" s="132">
        <f t="shared" si="9"/>
        <v>0</v>
      </c>
    </row>
    <row r="68" spans="1:38" ht="15">
      <c r="A68" s="135">
        <f t="shared" si="4"/>
        <v>11</v>
      </c>
      <c r="B68" s="136" t="str">
        <f t="shared" si="5"/>
        <v>ГБПОУ МО "Колледж "Подмосковье"</v>
      </c>
      <c r="C68" s="137" t="str">
        <f t="shared" si="6"/>
        <v>ЦФО</v>
      </c>
      <c r="D68" s="138" t="str">
        <f t="shared" si="7"/>
        <v>Московская область</v>
      </c>
      <c r="E68" s="139" t="str">
        <f>E64</f>
        <v>43.01.09</v>
      </c>
      <c r="F68" s="140" t="str">
        <f>IFERROR(VLOOKUP(E68,БД!$A$2:$B$578,2,1),"")</f>
        <v>Повар, кондитер</v>
      </c>
      <c r="G68" s="141" t="str">
        <f>IF(E68&lt;&gt;"","5","")</f>
        <v>5</v>
      </c>
      <c r="H68" s="152" t="str">
        <f>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si="3"/>
        <v>1</v>
      </c>
      <c r="AK68" s="149" t="str">
        <f t="shared" si="8"/>
        <v>проверка пройдена</v>
      </c>
      <c r="AL68" s="132">
        <f t="shared" si="9"/>
        <v>0</v>
      </c>
    </row>
    <row r="69" spans="1:38" ht="15">
      <c r="A69" s="99">
        <f t="shared" si="4"/>
        <v>12</v>
      </c>
      <c r="B69" s="100" t="str">
        <f t="shared" si="5"/>
        <v>ГБПОУ МО "Колледж "Подмосковье"</v>
      </c>
      <c r="C69" s="101" t="str">
        <f t="shared" si="6"/>
        <v>ЦФО</v>
      </c>
      <c r="D69" s="102" t="str">
        <f t="shared" si="7"/>
        <v>Московская область</v>
      </c>
      <c r="E69" s="103" t="s">
        <v>124</v>
      </c>
      <c r="F69" s="104" t="str">
        <f>IFERROR(VLOOKUP(E69,БД!$A$2:$B$578,2,1),"")</f>
        <v>Строительство и эксплуатация зданий и сооружений</v>
      </c>
      <c r="G69" s="105" t="str">
        <f>IF(E69&lt;&gt;"","1","")</f>
        <v>1</v>
      </c>
      <c r="H69" s="150" t="str">
        <f>IF(E69&lt;&gt;"",БД!$G$4,"")</f>
        <v>Всего (общая численность выпускников)</v>
      </c>
      <c r="I69" s="107">
        <v>48</v>
      </c>
      <c r="J69" s="108">
        <v>19</v>
      </c>
      <c r="K69" s="109">
        <v>19</v>
      </c>
      <c r="L69" s="109"/>
      <c r="M69" s="109"/>
      <c r="N69" s="110"/>
      <c r="O69" s="109">
        <v>2</v>
      </c>
      <c r="P69" s="109">
        <v>27</v>
      </c>
      <c r="Q69" s="110"/>
      <c r="R69" s="110"/>
      <c r="S69" s="110"/>
      <c r="T69" s="110"/>
      <c r="U69" s="110"/>
      <c r="V69" s="110"/>
      <c r="W69" s="110"/>
      <c r="X69" s="110"/>
      <c r="Y69" s="110"/>
      <c r="Z69" s="110"/>
      <c r="AA69" s="110"/>
      <c r="AB69" s="110"/>
      <c r="AC69" s="110"/>
      <c r="AD69" s="110"/>
      <c r="AE69" s="110"/>
      <c r="AF69" s="110"/>
      <c r="AG69" s="110"/>
      <c r="AH69" s="111"/>
      <c r="AI69" s="112"/>
      <c r="AJ69" s="113">
        <f t="shared" si="3"/>
        <v>0.41304347826086957</v>
      </c>
      <c r="AK69" s="114" t="str">
        <f t="shared" si="8"/>
        <v>проверка пройдена</v>
      </c>
      <c r="AL69" s="132">
        <f t="shared" si="9"/>
        <v>0</v>
      </c>
    </row>
    <row r="70" spans="1:38" ht="15">
      <c r="A70" s="116">
        <f t="shared" si="4"/>
        <v>12</v>
      </c>
      <c r="B70" s="117" t="str">
        <f t="shared" si="5"/>
        <v>ГБПОУ МО "Колледж "Подмосковье"</v>
      </c>
      <c r="C70" s="118" t="str">
        <f t="shared" si="6"/>
        <v>ЦФО</v>
      </c>
      <c r="D70" s="119" t="str">
        <f t="shared" si="7"/>
        <v>Московская область</v>
      </c>
      <c r="E70" s="120" t="str">
        <f>E69</f>
        <v>08.02.01</v>
      </c>
      <c r="F70" s="121" t="str">
        <f>IFERROR(VLOOKUP(E70,БД!$A$2:$B$578,2,1),"")</f>
        <v>Строительство и эксплуатация зданий и сооружений</v>
      </c>
      <c r="G70" s="122" t="str">
        <f>IF(E70&lt;&gt;"","2","")</f>
        <v>2</v>
      </c>
      <c r="H70" s="151" t="str">
        <f>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si="3"/>
        <v>1</v>
      </c>
      <c r="AK70" s="131" t="str">
        <f t="shared" si="8"/>
        <v>проверка пройдена</v>
      </c>
      <c r="AL70" s="132">
        <f t="shared" si="9"/>
        <v>0</v>
      </c>
    </row>
    <row r="71" spans="1:38" ht="15">
      <c r="A71" s="116">
        <f t="shared" si="4"/>
        <v>12</v>
      </c>
      <c r="B71" s="117" t="str">
        <f t="shared" si="5"/>
        <v>ГБПОУ МО "Колледж "Подмосковье"</v>
      </c>
      <c r="C71" s="118" t="str">
        <f t="shared" si="6"/>
        <v>ЦФО</v>
      </c>
      <c r="D71" s="119" t="str">
        <f t="shared" si="7"/>
        <v>Московская область</v>
      </c>
      <c r="E71" s="120" t="str">
        <f>E69</f>
        <v>08.02.01</v>
      </c>
      <c r="F71" s="121" t="str">
        <f>IFERROR(VLOOKUP(E71,БД!$A$2:$B$578,2,1),"")</f>
        <v>Строительство и эксплуатация зданий и сооружений</v>
      </c>
      <c r="G71" s="122" t="str">
        <f>IF(E71&lt;&gt;"","3","")</f>
        <v>3</v>
      </c>
      <c r="H71" s="151" t="str">
        <f>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si="3"/>
        <v>1</v>
      </c>
      <c r="AK71" s="131" t="str">
        <f t="shared" si="8"/>
        <v>проверка пройдена</v>
      </c>
      <c r="AL71" s="132">
        <f t="shared" si="9"/>
        <v>0</v>
      </c>
    </row>
    <row r="72" spans="1:38" ht="15">
      <c r="A72" s="116">
        <f t="shared" si="4"/>
        <v>12</v>
      </c>
      <c r="B72" s="117" t="str">
        <f t="shared" si="5"/>
        <v>ГБПОУ МО "Колледж "Подмосковье"</v>
      </c>
      <c r="C72" s="118" t="str">
        <f t="shared" si="6"/>
        <v>ЦФО</v>
      </c>
      <c r="D72" s="119" t="str">
        <f t="shared" si="7"/>
        <v>Московская область</v>
      </c>
      <c r="E72" s="120" t="str">
        <f>E69</f>
        <v>08.02.01</v>
      </c>
      <c r="F72" s="121" t="str">
        <f>IFERROR(VLOOKUP(E72,БД!$A$2:$B$578,2,1),"")</f>
        <v>Строительство и эксплуатация зданий и сооружений</v>
      </c>
      <c r="G72" s="122" t="str">
        <f>IF(E72&lt;&gt;"","4","")</f>
        <v>4</v>
      </c>
      <c r="H72" s="151" t="str">
        <f>IF(E72&lt;&gt;"",БД!$G$7,"")</f>
        <v>Инвалиды и дети-инвалиды (кроме учтенных в строке 03)</v>
      </c>
      <c r="I72" s="124">
        <v>1</v>
      </c>
      <c r="J72" s="125">
        <v>1</v>
      </c>
      <c r="K72" s="126">
        <v>1</v>
      </c>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si="3"/>
        <v>1</v>
      </c>
      <c r="AK72" s="131" t="str">
        <f t="shared" si="8"/>
        <v>проверка пройдена</v>
      </c>
      <c r="AL72" s="132">
        <f t="shared" si="9"/>
        <v>0</v>
      </c>
    </row>
    <row r="73" spans="1:38" ht="15">
      <c r="A73" s="135">
        <f t="shared" si="4"/>
        <v>12</v>
      </c>
      <c r="B73" s="136" t="str">
        <f t="shared" si="5"/>
        <v>ГБПОУ МО "Колледж "Подмосковье"</v>
      </c>
      <c r="C73" s="137" t="str">
        <f t="shared" si="6"/>
        <v>ЦФО</v>
      </c>
      <c r="D73" s="138" t="str">
        <f t="shared" si="7"/>
        <v>Московская область</v>
      </c>
      <c r="E73" s="139" t="str">
        <f>E69</f>
        <v>08.02.01</v>
      </c>
      <c r="F73" s="140" t="str">
        <f>IFERROR(VLOOKUP(E73,БД!$A$2:$B$578,2,1),"")</f>
        <v>Строительство и эксплуатация зданий и сооружений</v>
      </c>
      <c r="G73" s="141" t="str">
        <f>IF(E73&lt;&gt;"","5","")</f>
        <v>5</v>
      </c>
      <c r="H73" s="152" t="str">
        <f>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si="3"/>
        <v>1</v>
      </c>
      <c r="AK73" s="149" t="str">
        <f t="shared" si="8"/>
        <v>проверка пройдена</v>
      </c>
      <c r="AL73" s="132">
        <f t="shared" si="9"/>
        <v>0</v>
      </c>
    </row>
    <row r="74" spans="1:38" ht="15">
      <c r="A74" s="99">
        <f t="shared" si="4"/>
        <v>13</v>
      </c>
      <c r="B74" s="100" t="str">
        <f t="shared" si="5"/>
        <v>ГБПОУ МО "Колледж "Подмосковье"</v>
      </c>
      <c r="C74" s="101" t="str">
        <f t="shared" si="6"/>
        <v>ЦФО</v>
      </c>
      <c r="D74" s="102" t="str">
        <f t="shared" si="7"/>
        <v>Московская область</v>
      </c>
      <c r="E74" s="103" t="s">
        <v>184</v>
      </c>
      <c r="F74" s="104" t="str">
        <f>IFERROR(VLOOKUP(E74,БД!$A$2:$B$578,2,1),"")</f>
        <v>Информационные системы и программирование</v>
      </c>
      <c r="G74" s="105" t="str">
        <f>IF(E74&lt;&gt;"","1","")</f>
        <v>1</v>
      </c>
      <c r="H74" s="106" t="str">
        <f>IF(E74&lt;&gt;"",БД!$G$4,"")</f>
        <v>Всего (общая численность выпускников)</v>
      </c>
      <c r="I74" s="107">
        <v>48</v>
      </c>
      <c r="J74" s="108">
        <v>46</v>
      </c>
      <c r="K74" s="109">
        <v>46</v>
      </c>
      <c r="L74" s="109"/>
      <c r="M74" s="109"/>
      <c r="N74" s="110"/>
      <c r="O74" s="109">
        <v>1</v>
      </c>
      <c r="P74" s="109">
        <v>1</v>
      </c>
      <c r="Q74" s="110"/>
      <c r="R74" s="110"/>
      <c r="S74" s="110"/>
      <c r="T74" s="110"/>
      <c r="U74" s="110"/>
      <c r="V74" s="110"/>
      <c r="W74" s="110"/>
      <c r="X74" s="110"/>
      <c r="Y74" s="110"/>
      <c r="Z74" s="110"/>
      <c r="AA74" s="110"/>
      <c r="AB74" s="110"/>
      <c r="AC74" s="110"/>
      <c r="AD74" s="110"/>
      <c r="AE74" s="110"/>
      <c r="AF74" s="110"/>
      <c r="AG74" s="109"/>
      <c r="AH74" s="111"/>
      <c r="AI74" s="112"/>
      <c r="AJ74" s="113">
        <f t="shared" si="3"/>
        <v>0.97872340425531912</v>
      </c>
      <c r="AK74" s="114" t="str">
        <f t="shared" si="8"/>
        <v>проверка пройдена</v>
      </c>
      <c r="AL74" s="132">
        <f t="shared" si="9"/>
        <v>0</v>
      </c>
    </row>
    <row r="75" spans="1:38" ht="15">
      <c r="A75" s="116">
        <f t="shared" si="4"/>
        <v>13</v>
      </c>
      <c r="B75" s="117" t="str">
        <f t="shared" si="5"/>
        <v>ГБПОУ МО "Колледж "Подмосковье"</v>
      </c>
      <c r="C75" s="118" t="str">
        <f t="shared" si="6"/>
        <v>ЦФО</v>
      </c>
      <c r="D75" s="119" t="str">
        <f t="shared" si="7"/>
        <v>Московская область</v>
      </c>
      <c r="E75" s="120" t="str">
        <f>E74</f>
        <v>09.02.07</v>
      </c>
      <c r="F75" s="121" t="str">
        <f>IFERROR(VLOOKUP(E75,БД!$A$2:$B$578,2,1),"")</f>
        <v>Информационные системы и программирование</v>
      </c>
      <c r="G75" s="122" t="str">
        <f>IF(E75&lt;&gt;"","2","")</f>
        <v>2</v>
      </c>
      <c r="H75" s="123" t="str">
        <f>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si="3"/>
        <v>1</v>
      </c>
      <c r="AK75" s="131" t="str">
        <f t="shared" si="8"/>
        <v>проверка пройдена</v>
      </c>
      <c r="AL75" s="132">
        <f t="shared" si="9"/>
        <v>0</v>
      </c>
    </row>
    <row r="76" spans="1:38" ht="15">
      <c r="A76" s="116">
        <f t="shared" si="4"/>
        <v>13</v>
      </c>
      <c r="B76" s="117" t="str">
        <f t="shared" si="5"/>
        <v>ГБПОУ МО "Колледж "Подмосковье"</v>
      </c>
      <c r="C76" s="118" t="str">
        <f t="shared" si="6"/>
        <v>ЦФО</v>
      </c>
      <c r="D76" s="119" t="str">
        <f t="shared" si="7"/>
        <v>Московская область</v>
      </c>
      <c r="E76" s="120" t="str">
        <f>E74</f>
        <v>09.02.07</v>
      </c>
      <c r="F76" s="121" t="str">
        <f>IFERROR(VLOOKUP(E76,БД!$A$2:$B$578,2,1),"")</f>
        <v>Информационные системы и программирование</v>
      </c>
      <c r="G76" s="122" t="str">
        <f>IF(E76&lt;&gt;"","3","")</f>
        <v>3</v>
      </c>
      <c r="H76" s="123" t="str">
        <f>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si="3"/>
        <v>1</v>
      </c>
      <c r="AK76" s="131" t="str">
        <f t="shared" si="8"/>
        <v>проверка пройдена</v>
      </c>
      <c r="AL76" s="132">
        <f t="shared" si="9"/>
        <v>0</v>
      </c>
    </row>
    <row r="77" spans="1:38" ht="15">
      <c r="A77" s="116">
        <f t="shared" si="4"/>
        <v>13</v>
      </c>
      <c r="B77" s="117" t="str">
        <f t="shared" si="5"/>
        <v>ГБПОУ МО "Колледж "Подмосковье"</v>
      </c>
      <c r="C77" s="118" t="str">
        <f t="shared" si="6"/>
        <v>ЦФО</v>
      </c>
      <c r="D77" s="119" t="str">
        <f t="shared" si="7"/>
        <v>Московская область</v>
      </c>
      <c r="E77" s="120" t="str">
        <f>E74</f>
        <v>09.02.07</v>
      </c>
      <c r="F77" s="121" t="str">
        <f>IFERROR(VLOOKUP(E77,БД!$A$2:$B$578,2,1),"")</f>
        <v>Информационные системы и программирование</v>
      </c>
      <c r="G77" s="122" t="str">
        <f>IF(E77&lt;&gt;"","4","")</f>
        <v>4</v>
      </c>
      <c r="H77" s="123" t="str">
        <f>IF(E77&lt;&gt;"",БД!$G$7,"")</f>
        <v>Инвалиды и дети-инвалиды (кроме учтенных в строке 03)</v>
      </c>
      <c r="I77" s="124">
        <v>1</v>
      </c>
      <c r="J77" s="134"/>
      <c r="K77" s="127"/>
      <c r="L77" s="127"/>
      <c r="M77" s="127"/>
      <c r="N77" s="127"/>
      <c r="O77" s="126">
        <v>1</v>
      </c>
      <c r="P77" s="127"/>
      <c r="Q77" s="127"/>
      <c r="R77" s="127"/>
      <c r="S77" s="127"/>
      <c r="T77" s="127"/>
      <c r="U77" s="127"/>
      <c r="V77" s="127"/>
      <c r="W77" s="127"/>
      <c r="X77" s="127"/>
      <c r="Y77" s="127"/>
      <c r="Z77" s="127"/>
      <c r="AA77" s="127"/>
      <c r="AB77" s="127"/>
      <c r="AC77" s="127"/>
      <c r="AD77" s="127"/>
      <c r="AE77" s="127"/>
      <c r="AF77" s="127"/>
      <c r="AG77" s="127"/>
      <c r="AH77" s="128"/>
      <c r="AI77" s="129"/>
      <c r="AJ77" s="130">
        <f t="shared" si="3"/>
        <v>1</v>
      </c>
      <c r="AK77" s="131" t="str">
        <f t="shared" si="8"/>
        <v>проверка пройдена</v>
      </c>
      <c r="AL77" s="132">
        <f t="shared" si="9"/>
        <v>0</v>
      </c>
    </row>
    <row r="78" spans="1:38" ht="15">
      <c r="A78" s="135">
        <f t="shared" si="4"/>
        <v>13</v>
      </c>
      <c r="B78" s="136" t="str">
        <f t="shared" si="5"/>
        <v>ГБПОУ МО "Колледж "Подмосковье"</v>
      </c>
      <c r="C78" s="137" t="str">
        <f t="shared" si="6"/>
        <v>ЦФО</v>
      </c>
      <c r="D78" s="138" t="str">
        <f t="shared" si="7"/>
        <v>Московская область</v>
      </c>
      <c r="E78" s="139" t="str">
        <f>E74</f>
        <v>09.02.07</v>
      </c>
      <c r="F78" s="140" t="str">
        <f>IFERROR(VLOOKUP(E78,БД!$A$2:$B$578,2,1),"")</f>
        <v>Информационные системы и программирование</v>
      </c>
      <c r="G78" s="141" t="str">
        <f>IF(E78&lt;&gt;"","5","")</f>
        <v>5</v>
      </c>
      <c r="H78" s="142" t="str">
        <f>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si="3"/>
        <v>1</v>
      </c>
      <c r="AK78" s="149" t="str">
        <f t="shared" si="8"/>
        <v>проверка пройдена</v>
      </c>
      <c r="AL78" s="132">
        <f t="shared" si="9"/>
        <v>0</v>
      </c>
    </row>
    <row r="79" spans="1:38" ht="15">
      <c r="A79" s="99">
        <f t="shared" si="4"/>
        <v>14</v>
      </c>
      <c r="B79" s="100" t="str">
        <f t="shared" si="5"/>
        <v>ГБПОУ МО "Колледж "Подмосковье"</v>
      </c>
      <c r="C79" s="101" t="str">
        <f t="shared" si="6"/>
        <v>ЦФО</v>
      </c>
      <c r="D79" s="102" t="str">
        <f t="shared" si="7"/>
        <v>Московская область</v>
      </c>
      <c r="E79" s="103" t="s">
        <v>374</v>
      </c>
      <c r="F79" s="104" t="str">
        <f>IFERROR(VLOOKUP(E79,БД!$A$2:$B$578,2,1),"")</f>
        <v>Техническая эксплуатация и обслуживание электрического и электромеханического оборудования (по отраслям)</v>
      </c>
      <c r="G79" s="105" t="str">
        <f>IF(E79&lt;&gt;"","1","")</f>
        <v>1</v>
      </c>
      <c r="H79" s="150" t="str">
        <f>IF(E79&lt;&gt;"",БД!$G$4,"")</f>
        <v>Всего (общая численность выпускников)</v>
      </c>
      <c r="I79" s="107">
        <v>24</v>
      </c>
      <c r="J79" s="108">
        <v>17</v>
      </c>
      <c r="K79" s="109">
        <v>17</v>
      </c>
      <c r="L79" s="109"/>
      <c r="M79" s="109"/>
      <c r="N79" s="110"/>
      <c r="O79" s="109">
        <v>2</v>
      </c>
      <c r="P79" s="109">
        <v>5</v>
      </c>
      <c r="Q79" s="110"/>
      <c r="R79" s="110"/>
      <c r="S79" s="110"/>
      <c r="T79" s="110"/>
      <c r="U79" s="110"/>
      <c r="V79" s="110"/>
      <c r="W79" s="110"/>
      <c r="X79" s="110"/>
      <c r="Y79" s="110"/>
      <c r="Z79" s="110"/>
      <c r="AA79" s="110"/>
      <c r="AB79" s="110"/>
      <c r="AC79" s="110"/>
      <c r="AD79" s="110"/>
      <c r="AE79" s="110"/>
      <c r="AF79" s="110"/>
      <c r="AG79" s="110"/>
      <c r="AH79" s="111"/>
      <c r="AI79" s="112"/>
      <c r="AJ79" s="113">
        <f t="shared" si="3"/>
        <v>0.77272727272727271</v>
      </c>
      <c r="AK79" s="114" t="str">
        <f t="shared" si="8"/>
        <v>проверка пройдена</v>
      </c>
      <c r="AL79" s="132">
        <f t="shared" si="9"/>
        <v>0</v>
      </c>
    </row>
    <row r="80" spans="1:38" ht="15">
      <c r="A80" s="116">
        <f t="shared" si="4"/>
        <v>14</v>
      </c>
      <c r="B80" s="117" t="str">
        <f t="shared" si="5"/>
        <v>ГБПОУ МО "Колледж "Подмосковье"</v>
      </c>
      <c r="C80" s="118" t="str">
        <f t="shared" si="6"/>
        <v>ЦФО</v>
      </c>
      <c r="D80" s="119" t="str">
        <f t="shared" si="7"/>
        <v>Московская область</v>
      </c>
      <c r="E80" s="120" t="str">
        <f>E79</f>
        <v>13.02.11</v>
      </c>
      <c r="F80" s="121" t="str">
        <f>IFERROR(VLOOKUP(E80,БД!$A$2:$B$578,2,1),"")</f>
        <v>Техническая эксплуатация и обслуживание электрического и электромеханического оборудования (по отраслям)</v>
      </c>
      <c r="G80" s="122" t="str">
        <f>IF(E80&lt;&gt;"","2","")</f>
        <v>2</v>
      </c>
      <c r="H80" s="151" t="str">
        <f>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si="3"/>
        <v>1</v>
      </c>
      <c r="AK80" s="131" t="str">
        <f t="shared" si="8"/>
        <v>проверка пройдена</v>
      </c>
      <c r="AL80" s="132">
        <f t="shared" si="9"/>
        <v>0</v>
      </c>
    </row>
    <row r="81" spans="1:38" ht="15">
      <c r="A81" s="116">
        <f t="shared" si="4"/>
        <v>14</v>
      </c>
      <c r="B81" s="117" t="str">
        <f t="shared" si="5"/>
        <v>ГБПОУ МО "Колледж "Подмосковье"</v>
      </c>
      <c r="C81" s="118" t="str">
        <f t="shared" si="6"/>
        <v>ЦФО</v>
      </c>
      <c r="D81" s="119" t="str">
        <f t="shared" si="7"/>
        <v>Московская область</v>
      </c>
      <c r="E81" s="120" t="str">
        <f>E79</f>
        <v>13.02.11</v>
      </c>
      <c r="F81" s="121" t="str">
        <f>IFERROR(VLOOKUP(E81,БД!$A$2:$B$578,2,1),"")</f>
        <v>Техническая эксплуатация и обслуживание электрического и электромеханического оборудования (по отраслям)</v>
      </c>
      <c r="G81" s="122" t="str">
        <f>IF(E81&lt;&gt;"","3","")</f>
        <v>3</v>
      </c>
      <c r="H81" s="151" t="str">
        <f>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si="3"/>
        <v>1</v>
      </c>
      <c r="AK81" s="131" t="str">
        <f t="shared" si="8"/>
        <v>проверка пройдена</v>
      </c>
      <c r="AL81" s="132">
        <f t="shared" si="9"/>
        <v>0</v>
      </c>
    </row>
    <row r="82" spans="1:38" ht="15">
      <c r="A82" s="116">
        <f t="shared" si="4"/>
        <v>14</v>
      </c>
      <c r="B82" s="117" t="str">
        <f t="shared" si="5"/>
        <v>ГБПОУ МО "Колледж "Подмосковье"</v>
      </c>
      <c r="C82" s="118" t="str">
        <f t="shared" si="6"/>
        <v>ЦФО</v>
      </c>
      <c r="D82" s="119" t="str">
        <f t="shared" si="7"/>
        <v>Московская область</v>
      </c>
      <c r="E82" s="120" t="str">
        <f>E79</f>
        <v>13.02.11</v>
      </c>
      <c r="F82" s="121" t="str">
        <f>IFERROR(VLOOKUP(E82,БД!$A$2:$B$578,2,1),"")</f>
        <v>Техническая эксплуатация и обслуживание электрического и электромеханического оборудования (по отраслям)</v>
      </c>
      <c r="G82" s="122" t="str">
        <f>IF(E82&lt;&gt;"","4","")</f>
        <v>4</v>
      </c>
      <c r="H82" s="151" t="str">
        <f>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si="3"/>
        <v>1</v>
      </c>
      <c r="AK82" s="131" t="str">
        <f t="shared" si="8"/>
        <v>проверка пройдена</v>
      </c>
      <c r="AL82" s="132">
        <f t="shared" si="9"/>
        <v>0</v>
      </c>
    </row>
    <row r="83" spans="1:38" ht="15">
      <c r="A83" s="135">
        <f t="shared" si="4"/>
        <v>14</v>
      </c>
      <c r="B83" s="136" t="str">
        <f t="shared" si="5"/>
        <v>ГБПОУ МО "Колледж "Подмосковье"</v>
      </c>
      <c r="C83" s="137" t="str">
        <f t="shared" si="6"/>
        <v>ЦФО</v>
      </c>
      <c r="D83" s="138" t="str">
        <f t="shared" si="7"/>
        <v>Московская область</v>
      </c>
      <c r="E83" s="139" t="str">
        <f>E79</f>
        <v>13.02.11</v>
      </c>
      <c r="F83" s="140" t="str">
        <f>IFERROR(VLOOKUP(E83,БД!$A$2:$B$578,2,1),"")</f>
        <v>Техническая эксплуатация и обслуживание электрического и электромеханического оборудования (по отраслям)</v>
      </c>
      <c r="G83" s="141" t="str">
        <f>IF(E83&lt;&gt;"","5","")</f>
        <v>5</v>
      </c>
      <c r="H83" s="152" t="str">
        <f>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si="3"/>
        <v>1</v>
      </c>
      <c r="AK83" s="149" t="str">
        <f t="shared" si="8"/>
        <v>проверка пройдена</v>
      </c>
      <c r="AL83" s="132">
        <f t="shared" si="9"/>
        <v>0</v>
      </c>
    </row>
    <row r="84" spans="1:38" ht="15">
      <c r="A84" s="99">
        <f t="shared" si="4"/>
        <v>15</v>
      </c>
      <c r="B84" s="100" t="str">
        <f t="shared" si="5"/>
        <v>ГБПОУ МО "Колледж "Подмосковье"</v>
      </c>
      <c r="C84" s="101" t="str">
        <f t="shared" si="6"/>
        <v>ЦФО</v>
      </c>
      <c r="D84" s="102" t="str">
        <f t="shared" si="7"/>
        <v>Московская область</v>
      </c>
      <c r="E84" s="103" t="s">
        <v>454</v>
      </c>
      <c r="F84" s="104" t="str">
        <f>IFERROR(VLOOKUP(E84,БД!$A$2:$B$578,2,1),"")</f>
        <v>Монтаж и техническая эксплуатация промышленного оборудования (по отраслям)</v>
      </c>
      <c r="G84" s="105" t="str">
        <f>IF(E84&lt;&gt;"","1","")</f>
        <v>1</v>
      </c>
      <c r="H84" s="150" t="str">
        <f>IF(E84&lt;&gt;"",БД!$G$4,"")</f>
        <v>Всего (общая численность выпускников)</v>
      </c>
      <c r="I84" s="107">
        <v>1</v>
      </c>
      <c r="J84" s="108">
        <v>1</v>
      </c>
      <c r="K84" s="109">
        <v>1</v>
      </c>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si="3"/>
        <v>1</v>
      </c>
      <c r="AK84" s="114" t="str">
        <f t="shared" si="8"/>
        <v>проверка пройдена</v>
      </c>
      <c r="AL84" s="132">
        <f t="shared" si="9"/>
        <v>0</v>
      </c>
    </row>
    <row r="85" spans="1:38" ht="15">
      <c r="A85" s="116">
        <f t="shared" si="4"/>
        <v>15</v>
      </c>
      <c r="B85" s="117" t="str">
        <f t="shared" si="5"/>
        <v>ГБПОУ МО "Колледж "Подмосковье"</v>
      </c>
      <c r="C85" s="118" t="str">
        <f t="shared" si="6"/>
        <v>ЦФО</v>
      </c>
      <c r="D85" s="119" t="str">
        <f t="shared" si="7"/>
        <v>Московская область</v>
      </c>
      <c r="E85" s="120" t="str">
        <f>E84</f>
        <v>15.02.01</v>
      </c>
      <c r="F85" s="121" t="str">
        <f>IFERROR(VLOOKUP(E85,БД!$A$2:$B$578,2,1),"")</f>
        <v>Монтаж и техническая эксплуатация промышленного оборудования (по отраслям)</v>
      </c>
      <c r="G85" s="122" t="str">
        <f>IF(E85&lt;&gt;"","2","")</f>
        <v>2</v>
      </c>
      <c r="H85" s="151" t="str">
        <f>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si="3"/>
        <v>1</v>
      </c>
      <c r="AK85" s="131" t="str">
        <f t="shared" si="8"/>
        <v>проверка пройдена</v>
      </c>
      <c r="AL85" s="132">
        <f t="shared" si="9"/>
        <v>0</v>
      </c>
    </row>
    <row r="86" spans="1:38" ht="15">
      <c r="A86" s="116">
        <f t="shared" si="4"/>
        <v>15</v>
      </c>
      <c r="B86" s="117" t="str">
        <f t="shared" si="5"/>
        <v>ГБПОУ МО "Колледж "Подмосковье"</v>
      </c>
      <c r="C86" s="118" t="str">
        <f t="shared" si="6"/>
        <v>ЦФО</v>
      </c>
      <c r="D86" s="119" t="str">
        <f t="shared" si="7"/>
        <v>Московская область</v>
      </c>
      <c r="E86" s="120" t="str">
        <f>E84</f>
        <v>15.02.01</v>
      </c>
      <c r="F86" s="121" t="str">
        <f>IFERROR(VLOOKUP(E86,БД!$A$2:$B$578,2,1),"")</f>
        <v>Монтаж и техническая эксплуатация промышленного оборудования (по отраслям)</v>
      </c>
      <c r="G86" s="122" t="str">
        <f>IF(E86&lt;&gt;"","3","")</f>
        <v>3</v>
      </c>
      <c r="H86" s="151" t="str">
        <f>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si="3"/>
        <v>1</v>
      </c>
      <c r="AK86" s="131" t="str">
        <f t="shared" si="8"/>
        <v>проверка пройдена</v>
      </c>
      <c r="AL86" s="132">
        <f t="shared" si="9"/>
        <v>0</v>
      </c>
    </row>
    <row r="87" spans="1:38" ht="15">
      <c r="A87" s="116">
        <f t="shared" si="4"/>
        <v>15</v>
      </c>
      <c r="B87" s="117" t="str">
        <f t="shared" si="5"/>
        <v>ГБПОУ МО "Колледж "Подмосковье"</v>
      </c>
      <c r="C87" s="118" t="str">
        <f t="shared" si="6"/>
        <v>ЦФО</v>
      </c>
      <c r="D87" s="119" t="str">
        <f t="shared" si="7"/>
        <v>Московская область</v>
      </c>
      <c r="E87" s="120" t="str">
        <f>E84</f>
        <v>15.02.01</v>
      </c>
      <c r="F87" s="121" t="str">
        <f>IFERROR(VLOOKUP(E87,БД!$A$2:$B$578,2,1),"")</f>
        <v>Монтаж и техническая эксплуатация промышленного оборудования (по отраслям)</v>
      </c>
      <c r="G87" s="122" t="str">
        <f>IF(E87&lt;&gt;"","4","")</f>
        <v>4</v>
      </c>
      <c r="H87" s="151" t="str">
        <f>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si="3"/>
        <v>1</v>
      </c>
      <c r="AK87" s="131" t="str">
        <f t="shared" si="8"/>
        <v>проверка пройдена</v>
      </c>
      <c r="AL87" s="132">
        <f t="shared" si="9"/>
        <v>0</v>
      </c>
    </row>
    <row r="88" spans="1:38" ht="15">
      <c r="A88" s="135">
        <f t="shared" si="4"/>
        <v>15</v>
      </c>
      <c r="B88" s="136" t="str">
        <f t="shared" si="5"/>
        <v>ГБПОУ МО "Колледж "Подмосковье"</v>
      </c>
      <c r="C88" s="137" t="str">
        <f t="shared" si="6"/>
        <v>ЦФО</v>
      </c>
      <c r="D88" s="138" t="str">
        <f t="shared" si="7"/>
        <v>Московская область</v>
      </c>
      <c r="E88" s="139" t="str">
        <f>E84</f>
        <v>15.02.01</v>
      </c>
      <c r="F88" s="140" t="str">
        <f>IFERROR(VLOOKUP(E88,БД!$A$2:$B$578,2,1),"")</f>
        <v>Монтаж и техническая эксплуатация промышленного оборудования (по отраслям)</v>
      </c>
      <c r="G88" s="141" t="str">
        <f>IF(E88&lt;&gt;"","5","")</f>
        <v>5</v>
      </c>
      <c r="H88" s="152" t="str">
        <f>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si="3"/>
        <v>1</v>
      </c>
      <c r="AK88" s="149" t="str">
        <f t="shared" si="8"/>
        <v>проверка пройдена</v>
      </c>
      <c r="AL88" s="132">
        <f t="shared" si="9"/>
        <v>0</v>
      </c>
    </row>
    <row r="89" spans="1:38" ht="15">
      <c r="A89" s="99">
        <f t="shared" si="4"/>
        <v>16</v>
      </c>
      <c r="B89" s="100" t="str">
        <f t="shared" si="5"/>
        <v>ГБПОУ МО "Колледж "Подмосковье"</v>
      </c>
      <c r="C89" s="101" t="str">
        <f t="shared" si="6"/>
        <v>ЦФО</v>
      </c>
      <c r="D89" s="102" t="str">
        <f t="shared" si="7"/>
        <v>Московская область</v>
      </c>
      <c r="E89" s="103" t="s">
        <v>476</v>
      </c>
      <c r="F89" s="104" t="str">
        <f>IFERROR(VLOOKUP(E89,БД!$A$2:$B$578,2,1),"")</f>
        <v>Монтаж, техническое обслуживание и ремонт промышленного оборудования (по отраслям)</v>
      </c>
      <c r="G89" s="105" t="str">
        <f>IF(E89&lt;&gt;"","1","")</f>
        <v>1</v>
      </c>
      <c r="H89" s="106" t="str">
        <f>IF(E89&lt;&gt;"",БД!$G$4,"")</f>
        <v>Всего (общая численность выпускников)</v>
      </c>
      <c r="I89" s="107">
        <v>22</v>
      </c>
      <c r="J89" s="108">
        <v>3</v>
      </c>
      <c r="K89" s="109">
        <v>3</v>
      </c>
      <c r="L89" s="109"/>
      <c r="M89" s="109"/>
      <c r="N89" s="110"/>
      <c r="O89" s="110"/>
      <c r="P89" s="109">
        <v>19</v>
      </c>
      <c r="Q89" s="110"/>
      <c r="R89" s="110"/>
      <c r="S89" s="110"/>
      <c r="T89" s="110"/>
      <c r="U89" s="110"/>
      <c r="V89" s="110"/>
      <c r="W89" s="110"/>
      <c r="X89" s="110"/>
      <c r="Y89" s="110"/>
      <c r="Z89" s="110"/>
      <c r="AA89" s="110"/>
      <c r="AB89" s="110"/>
      <c r="AC89" s="110"/>
      <c r="AD89" s="110"/>
      <c r="AE89" s="110"/>
      <c r="AF89" s="110"/>
      <c r="AG89" s="109"/>
      <c r="AH89" s="111"/>
      <c r="AI89" s="112"/>
      <c r="AJ89" s="113">
        <f t="shared" si="3"/>
        <v>0.13636363636363635</v>
      </c>
      <c r="AK89" s="114" t="str">
        <f t="shared" si="8"/>
        <v>проверка пройдена</v>
      </c>
      <c r="AL89" s="132">
        <f t="shared" si="9"/>
        <v>0</v>
      </c>
    </row>
    <row r="90" spans="1:38" ht="15">
      <c r="A90" s="116">
        <f t="shared" si="4"/>
        <v>16</v>
      </c>
      <c r="B90" s="117" t="str">
        <f t="shared" si="5"/>
        <v>ГБПОУ МО "Колледж "Подмосковье"</v>
      </c>
      <c r="C90" s="118" t="str">
        <f t="shared" si="6"/>
        <v>ЦФО</v>
      </c>
      <c r="D90" s="119" t="str">
        <f t="shared" si="7"/>
        <v>Московская область</v>
      </c>
      <c r="E90" s="120" t="str">
        <f>E89</f>
        <v>15.02.12</v>
      </c>
      <c r="F90" s="121" t="str">
        <f>IFERROR(VLOOKUP(E90,БД!$A$2:$B$578,2,1),"")</f>
        <v>Монтаж, техническое обслуживание и ремонт промышленного оборудования (по отраслям)</v>
      </c>
      <c r="G90" s="122" t="str">
        <f>IF(E90&lt;&gt;"","2","")</f>
        <v>2</v>
      </c>
      <c r="H90" s="123" t="str">
        <f>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si="3"/>
        <v>1</v>
      </c>
      <c r="AK90" s="131" t="str">
        <f t="shared" si="8"/>
        <v>проверка пройдена</v>
      </c>
      <c r="AL90" s="132">
        <f t="shared" si="9"/>
        <v>0</v>
      </c>
    </row>
    <row r="91" spans="1:38" ht="15">
      <c r="A91" s="116">
        <f t="shared" si="4"/>
        <v>16</v>
      </c>
      <c r="B91" s="117" t="str">
        <f t="shared" si="5"/>
        <v>ГБПОУ МО "Колледж "Подмосковье"</v>
      </c>
      <c r="C91" s="118" t="str">
        <f t="shared" si="6"/>
        <v>ЦФО</v>
      </c>
      <c r="D91" s="119" t="str">
        <f t="shared" si="7"/>
        <v>Московская область</v>
      </c>
      <c r="E91" s="120" t="str">
        <f>E89</f>
        <v>15.02.12</v>
      </c>
      <c r="F91" s="121" t="str">
        <f>IFERROR(VLOOKUP(E91,БД!$A$2:$B$578,2,1),"")</f>
        <v>Монтаж, техническое обслуживание и ремонт промышленного оборудования (по отраслям)</v>
      </c>
      <c r="G91" s="122" t="str">
        <f>IF(E91&lt;&gt;"","3","")</f>
        <v>3</v>
      </c>
      <c r="H91" s="123" t="str">
        <f>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si="3"/>
        <v>1</v>
      </c>
      <c r="AK91" s="131" t="str">
        <f t="shared" si="8"/>
        <v>проверка пройдена</v>
      </c>
      <c r="AL91" s="132">
        <f t="shared" si="9"/>
        <v>0</v>
      </c>
    </row>
    <row r="92" spans="1:38" ht="15">
      <c r="A92" s="116">
        <f t="shared" si="4"/>
        <v>16</v>
      </c>
      <c r="B92" s="117" t="str">
        <f t="shared" si="5"/>
        <v>ГБПОУ МО "Колледж "Подмосковье"</v>
      </c>
      <c r="C92" s="118" t="str">
        <f t="shared" si="6"/>
        <v>ЦФО</v>
      </c>
      <c r="D92" s="119" t="str">
        <f t="shared" si="7"/>
        <v>Московская область</v>
      </c>
      <c r="E92" s="120" t="str">
        <f>E89</f>
        <v>15.02.12</v>
      </c>
      <c r="F92" s="121" t="str">
        <f>IFERROR(VLOOKUP(E92,БД!$A$2:$B$578,2,1),"")</f>
        <v>Монтаж, техническое обслуживание и ремонт промышленного оборудования (по отраслям)</v>
      </c>
      <c r="G92" s="122" t="str">
        <f>IF(E92&lt;&gt;"","4","")</f>
        <v>4</v>
      </c>
      <c r="H92" s="123" t="str">
        <f>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si="3"/>
        <v>1</v>
      </c>
      <c r="AK92" s="131" t="str">
        <f t="shared" si="8"/>
        <v>проверка пройдена</v>
      </c>
      <c r="AL92" s="132">
        <f t="shared" si="9"/>
        <v>0</v>
      </c>
    </row>
    <row r="93" spans="1:38" ht="15">
      <c r="A93" s="135">
        <f t="shared" si="4"/>
        <v>16</v>
      </c>
      <c r="B93" s="136" t="str">
        <f t="shared" si="5"/>
        <v>ГБПОУ МО "Колледж "Подмосковье"</v>
      </c>
      <c r="C93" s="137" t="str">
        <f t="shared" si="6"/>
        <v>ЦФО</v>
      </c>
      <c r="D93" s="138" t="str">
        <f t="shared" si="7"/>
        <v>Московская область</v>
      </c>
      <c r="E93" s="139" t="str">
        <f>E89</f>
        <v>15.02.12</v>
      </c>
      <c r="F93" s="140" t="str">
        <f>IFERROR(VLOOKUP(E93,БД!$A$2:$B$578,2,1),"")</f>
        <v>Монтаж, техническое обслуживание и ремонт промышленного оборудования (по отраслям)</v>
      </c>
      <c r="G93" s="141" t="str">
        <f>IF(E93&lt;&gt;"","5","")</f>
        <v>5</v>
      </c>
      <c r="H93" s="142" t="str">
        <f>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si="3"/>
        <v>1</v>
      </c>
      <c r="AK93" s="149" t="str">
        <f t="shared" si="8"/>
        <v>проверка пройдена</v>
      </c>
      <c r="AL93" s="132">
        <f t="shared" si="9"/>
        <v>0</v>
      </c>
    </row>
    <row r="94" spans="1:38" ht="15">
      <c r="A94" s="99">
        <f t="shared" si="4"/>
        <v>17</v>
      </c>
      <c r="B94" s="100" t="str">
        <f t="shared" si="5"/>
        <v>ГБПОУ МО "Колледж "Подмосковье"</v>
      </c>
      <c r="C94" s="101" t="str">
        <f t="shared" si="6"/>
        <v>ЦФО</v>
      </c>
      <c r="D94" s="102" t="str">
        <f t="shared" si="7"/>
        <v>Московская область</v>
      </c>
      <c r="E94" s="103" t="s">
        <v>482</v>
      </c>
      <c r="F94" s="104" t="str">
        <f>IFERROR(VLOOKUP(E94,БД!$A$2:$B$578,2,1),"")</f>
        <v>Технология металлообрабатывающего производства</v>
      </c>
      <c r="G94" s="105" t="str">
        <f>IF(E94&lt;&gt;"","1","")</f>
        <v>1</v>
      </c>
      <c r="H94" s="150" t="str">
        <f>IF(E94&lt;&gt;"",БД!$G$4,"")</f>
        <v>Всего (общая численность выпускников)</v>
      </c>
      <c r="I94" s="107">
        <v>22</v>
      </c>
      <c r="J94" s="108">
        <v>9</v>
      </c>
      <c r="K94" s="109">
        <v>9</v>
      </c>
      <c r="L94" s="109"/>
      <c r="M94" s="109"/>
      <c r="N94" s="110"/>
      <c r="O94" s="110"/>
      <c r="P94" s="109">
        <v>13</v>
      </c>
      <c r="Q94" s="110"/>
      <c r="R94" s="110"/>
      <c r="S94" s="110"/>
      <c r="T94" s="110"/>
      <c r="U94" s="110"/>
      <c r="V94" s="110"/>
      <c r="W94" s="110"/>
      <c r="X94" s="110"/>
      <c r="Y94" s="110"/>
      <c r="Z94" s="110"/>
      <c r="AA94" s="110"/>
      <c r="AB94" s="110"/>
      <c r="AC94" s="110"/>
      <c r="AD94" s="110"/>
      <c r="AE94" s="110"/>
      <c r="AF94" s="110"/>
      <c r="AG94" s="110"/>
      <c r="AH94" s="111"/>
      <c r="AI94" s="112"/>
      <c r="AJ94" s="113">
        <f t="shared" si="3"/>
        <v>0.40909090909090912</v>
      </c>
      <c r="AK94" s="114" t="str">
        <f t="shared" si="8"/>
        <v>проверка пройдена</v>
      </c>
      <c r="AL94" s="132">
        <f t="shared" si="9"/>
        <v>0</v>
      </c>
    </row>
    <row r="95" spans="1:38" ht="15">
      <c r="A95" s="116">
        <f t="shared" si="4"/>
        <v>17</v>
      </c>
      <c r="B95" s="117" t="str">
        <f t="shared" si="5"/>
        <v>ГБПОУ МО "Колледж "Подмосковье"</v>
      </c>
      <c r="C95" s="118" t="str">
        <f t="shared" si="6"/>
        <v>ЦФО</v>
      </c>
      <c r="D95" s="119" t="str">
        <f t="shared" si="7"/>
        <v>Московская область</v>
      </c>
      <c r="E95" s="120" t="str">
        <f>E94</f>
        <v>15.02.15</v>
      </c>
      <c r="F95" s="121" t="str">
        <f>IFERROR(VLOOKUP(E95,БД!$A$2:$B$578,2,1),"")</f>
        <v>Технология металлообрабатывающего производства</v>
      </c>
      <c r="G95" s="122" t="str">
        <f>IF(E95&lt;&gt;"","2","")</f>
        <v>2</v>
      </c>
      <c r="H95" s="151" t="str">
        <f>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si="3"/>
        <v>1</v>
      </c>
      <c r="AK95" s="131" t="str">
        <f t="shared" si="8"/>
        <v>проверка пройдена</v>
      </c>
      <c r="AL95" s="132">
        <f t="shared" si="9"/>
        <v>0</v>
      </c>
    </row>
    <row r="96" spans="1:38" ht="15">
      <c r="A96" s="116">
        <f t="shared" si="4"/>
        <v>17</v>
      </c>
      <c r="B96" s="117" t="str">
        <f t="shared" si="5"/>
        <v>ГБПОУ МО "Колледж "Подмосковье"</v>
      </c>
      <c r="C96" s="118" t="str">
        <f t="shared" si="6"/>
        <v>ЦФО</v>
      </c>
      <c r="D96" s="119" t="str">
        <f t="shared" si="7"/>
        <v>Московская область</v>
      </c>
      <c r="E96" s="120" t="str">
        <f>E94</f>
        <v>15.02.15</v>
      </c>
      <c r="F96" s="121" t="str">
        <f>IFERROR(VLOOKUP(E96,БД!$A$2:$B$578,2,1),"")</f>
        <v>Технология металлообрабатывающего производства</v>
      </c>
      <c r="G96" s="122" t="str">
        <f>IF(E96&lt;&gt;"","3","")</f>
        <v>3</v>
      </c>
      <c r="H96" s="151" t="str">
        <f>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si="3"/>
        <v>1</v>
      </c>
      <c r="AK96" s="131" t="str">
        <f t="shared" si="8"/>
        <v>проверка пройдена</v>
      </c>
      <c r="AL96" s="132">
        <f t="shared" si="9"/>
        <v>0</v>
      </c>
    </row>
    <row r="97" spans="1:38" ht="15">
      <c r="A97" s="116">
        <f t="shared" si="4"/>
        <v>17</v>
      </c>
      <c r="B97" s="117" t="str">
        <f t="shared" si="5"/>
        <v>ГБПОУ МО "Колледж "Подмосковье"</v>
      </c>
      <c r="C97" s="118" t="str">
        <f t="shared" si="6"/>
        <v>ЦФО</v>
      </c>
      <c r="D97" s="119" t="str">
        <f t="shared" si="7"/>
        <v>Московская область</v>
      </c>
      <c r="E97" s="120" t="str">
        <f>E94</f>
        <v>15.02.15</v>
      </c>
      <c r="F97" s="121" t="str">
        <f>IFERROR(VLOOKUP(E97,БД!$A$2:$B$578,2,1),"")</f>
        <v>Технология металлообрабатывающего производства</v>
      </c>
      <c r="G97" s="122" t="str">
        <f>IF(E97&lt;&gt;"","4","")</f>
        <v>4</v>
      </c>
      <c r="H97" s="151" t="str">
        <f>IF(E97&lt;&gt;"",БД!$G$7,"")</f>
        <v>Инвалиды и дети-инвалиды (кроме учтенных в строке 03)</v>
      </c>
      <c r="I97" s="124">
        <v>1</v>
      </c>
      <c r="J97" s="125">
        <v>1</v>
      </c>
      <c r="K97" s="126">
        <v>1</v>
      </c>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si="3"/>
        <v>1</v>
      </c>
      <c r="AK97" s="131" t="str">
        <f t="shared" si="8"/>
        <v>проверка пройдена</v>
      </c>
      <c r="AL97" s="132">
        <f t="shared" si="9"/>
        <v>0</v>
      </c>
    </row>
    <row r="98" spans="1:38" ht="15">
      <c r="A98" s="135">
        <f t="shared" si="4"/>
        <v>17</v>
      </c>
      <c r="B98" s="136" t="str">
        <f t="shared" si="5"/>
        <v>ГБПОУ МО "Колледж "Подмосковье"</v>
      </c>
      <c r="C98" s="137" t="str">
        <f t="shared" si="6"/>
        <v>ЦФО</v>
      </c>
      <c r="D98" s="138" t="str">
        <f t="shared" si="7"/>
        <v>Московская область</v>
      </c>
      <c r="E98" s="139" t="str">
        <f>E94</f>
        <v>15.02.15</v>
      </c>
      <c r="F98" s="140" t="str">
        <f>IFERROR(VLOOKUP(E98,БД!$A$2:$B$578,2,1),"")</f>
        <v>Технология металлообрабатывающего производства</v>
      </c>
      <c r="G98" s="141" t="str">
        <f>IF(E98&lt;&gt;"","5","")</f>
        <v>5</v>
      </c>
      <c r="H98" s="152" t="str">
        <f>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si="3"/>
        <v>1</v>
      </c>
      <c r="AK98" s="149" t="str">
        <f t="shared" si="8"/>
        <v>проверка пройдена</v>
      </c>
      <c r="AL98" s="132">
        <f t="shared" si="9"/>
        <v>0</v>
      </c>
    </row>
    <row r="99" spans="1:38" ht="15">
      <c r="A99" s="99">
        <f t="shared" si="4"/>
        <v>18</v>
      </c>
      <c r="B99" s="100" t="str">
        <f t="shared" si="5"/>
        <v>ГБПОУ МО "Колледж "Подмосковье"</v>
      </c>
      <c r="C99" s="101" t="str">
        <f t="shared" si="6"/>
        <v>ЦФО</v>
      </c>
      <c r="D99" s="102" t="str">
        <f t="shared" si="7"/>
        <v>Московская область</v>
      </c>
      <c r="E99" s="103" t="s">
        <v>628</v>
      </c>
      <c r="F99" s="104" t="str">
        <f>IFERROR(VLOOKUP(E99,БД!$A$2:$B$578,2,1),"")</f>
        <v>Технология продукции общественного питания</v>
      </c>
      <c r="G99" s="105" t="str">
        <f>IF(E99&lt;&gt;"","1","")</f>
        <v>1</v>
      </c>
      <c r="H99" s="150" t="str">
        <f>IF(E99&lt;&gt;"",БД!$G$4,"")</f>
        <v>Всего (общая численность выпускников)</v>
      </c>
      <c r="I99" s="107">
        <v>1</v>
      </c>
      <c r="J99" s="108">
        <v>1</v>
      </c>
      <c r="K99" s="109">
        <v>1</v>
      </c>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si="3"/>
        <v>1</v>
      </c>
      <c r="AK99" s="114" t="str">
        <f t="shared" si="8"/>
        <v>проверка пройдена</v>
      </c>
      <c r="AL99" s="132">
        <f t="shared" si="9"/>
        <v>0</v>
      </c>
    </row>
    <row r="100" spans="1:38" ht="15">
      <c r="A100" s="116">
        <f t="shared" si="4"/>
        <v>18</v>
      </c>
      <c r="B100" s="117" t="str">
        <f t="shared" si="5"/>
        <v>ГБПОУ МО "Колледж "Подмосковье"</v>
      </c>
      <c r="C100" s="118" t="str">
        <f t="shared" si="6"/>
        <v>ЦФО</v>
      </c>
      <c r="D100" s="119" t="str">
        <f t="shared" si="7"/>
        <v>Московская область</v>
      </c>
      <c r="E100" s="120" t="str">
        <f>E99</f>
        <v>19.02.10</v>
      </c>
      <c r="F100" s="121" t="str">
        <f>IFERROR(VLOOKUP(E100,БД!$A$2:$B$578,2,1),"")</f>
        <v>Технология продукции общественного питания</v>
      </c>
      <c r="G100" s="122" t="str">
        <f>IF(E100&lt;&gt;"","2","")</f>
        <v>2</v>
      </c>
      <c r="H100" s="151" t="str">
        <f>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si="3"/>
        <v>1</v>
      </c>
      <c r="AK100" s="131" t="str">
        <f t="shared" si="8"/>
        <v>проверка пройдена</v>
      </c>
      <c r="AL100" s="132">
        <f t="shared" si="9"/>
        <v>0</v>
      </c>
    </row>
    <row r="101" spans="1:38" ht="15">
      <c r="A101" s="116">
        <f t="shared" si="4"/>
        <v>18</v>
      </c>
      <c r="B101" s="117" t="str">
        <f t="shared" si="5"/>
        <v>ГБПОУ МО "Колледж "Подмосковье"</v>
      </c>
      <c r="C101" s="118" t="str">
        <f t="shared" si="6"/>
        <v>ЦФО</v>
      </c>
      <c r="D101" s="119" t="str">
        <f t="shared" si="7"/>
        <v>Московская область</v>
      </c>
      <c r="E101" s="120" t="str">
        <f>E99</f>
        <v>19.02.10</v>
      </c>
      <c r="F101" s="121" t="str">
        <f>IFERROR(VLOOKUP(E101,БД!$A$2:$B$578,2,1),"")</f>
        <v>Технология продукции общественного питания</v>
      </c>
      <c r="G101" s="122" t="str">
        <f>IF(E101&lt;&gt;"","3","")</f>
        <v>3</v>
      </c>
      <c r="H101" s="151" t="str">
        <f>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si="3"/>
        <v>1</v>
      </c>
      <c r="AK101" s="131" t="str">
        <f t="shared" si="8"/>
        <v>проверка пройдена</v>
      </c>
      <c r="AL101" s="132">
        <f t="shared" si="9"/>
        <v>0</v>
      </c>
    </row>
    <row r="102" spans="1:38" ht="15">
      <c r="A102" s="116">
        <f t="shared" si="4"/>
        <v>18</v>
      </c>
      <c r="B102" s="117" t="str">
        <f t="shared" si="5"/>
        <v>ГБПОУ МО "Колледж "Подмосковье"</v>
      </c>
      <c r="C102" s="118" t="str">
        <f t="shared" si="6"/>
        <v>ЦФО</v>
      </c>
      <c r="D102" s="119" t="str">
        <f t="shared" si="7"/>
        <v>Московская область</v>
      </c>
      <c r="E102" s="120" t="str">
        <f>E99</f>
        <v>19.02.10</v>
      </c>
      <c r="F102" s="121" t="str">
        <f>IFERROR(VLOOKUP(E102,БД!$A$2:$B$578,2,1),"")</f>
        <v>Технология продукции общественного питания</v>
      </c>
      <c r="G102" s="122" t="str">
        <f>IF(E102&lt;&gt;"","4","")</f>
        <v>4</v>
      </c>
      <c r="H102" s="151" t="str">
        <f>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si="3"/>
        <v>1</v>
      </c>
      <c r="AK102" s="131" t="str">
        <f t="shared" si="8"/>
        <v>проверка пройдена</v>
      </c>
      <c r="AL102" s="132">
        <f t="shared" si="9"/>
        <v>0</v>
      </c>
    </row>
    <row r="103" spans="1:38" ht="15">
      <c r="A103" s="135">
        <f t="shared" si="4"/>
        <v>18</v>
      </c>
      <c r="B103" s="136" t="str">
        <f t="shared" si="5"/>
        <v>ГБПОУ МО "Колледж "Подмосковье"</v>
      </c>
      <c r="C103" s="137" t="str">
        <f t="shared" si="6"/>
        <v>ЦФО</v>
      </c>
      <c r="D103" s="138" t="str">
        <f t="shared" si="7"/>
        <v>Московская область</v>
      </c>
      <c r="E103" s="139" t="str">
        <f>E99</f>
        <v>19.02.10</v>
      </c>
      <c r="F103" s="140" t="str">
        <f>IFERROR(VLOOKUP(E103,БД!$A$2:$B$578,2,1),"")</f>
        <v>Технология продукции общественного питания</v>
      </c>
      <c r="G103" s="141" t="str">
        <f>IF(E103&lt;&gt;"","5","")</f>
        <v>5</v>
      </c>
      <c r="H103" s="152" t="str">
        <f>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si="3"/>
        <v>1</v>
      </c>
      <c r="AK103" s="149" t="str">
        <f t="shared" si="8"/>
        <v>проверка пройдена</v>
      </c>
      <c r="AL103" s="132">
        <f t="shared" si="9"/>
        <v>0</v>
      </c>
    </row>
    <row r="104" spans="1:38" ht="15">
      <c r="A104" s="99">
        <f t="shared" si="4"/>
        <v>19</v>
      </c>
      <c r="B104" s="100" t="str">
        <f t="shared" si="5"/>
        <v>ГБПОУ МО "Колледж "Подмосковье"</v>
      </c>
      <c r="C104" s="101" t="str">
        <f t="shared" si="6"/>
        <v>ЦФО</v>
      </c>
      <c r="D104" s="102" t="str">
        <f t="shared" si="7"/>
        <v>Московская область</v>
      </c>
      <c r="E104" s="103" t="s">
        <v>680</v>
      </c>
      <c r="F104" s="104" t="str">
        <f>IFERROR(VLOOKUP(E104,БД!$A$2:$B$578,2,1),"")</f>
        <v>Земельно-имущественные отношения</v>
      </c>
      <c r="G104" s="105" t="str">
        <f>IF(E104&lt;&gt;"","1","")</f>
        <v>1</v>
      </c>
      <c r="H104" s="106" t="str">
        <f>IF(E104&lt;&gt;"",БД!$G$4,"")</f>
        <v>Всего (общая численность выпускников)</v>
      </c>
      <c r="I104" s="107">
        <v>33</v>
      </c>
      <c r="J104" s="108">
        <v>16</v>
      </c>
      <c r="K104" s="109">
        <v>16</v>
      </c>
      <c r="L104" s="109"/>
      <c r="M104" s="109"/>
      <c r="N104" s="110"/>
      <c r="O104" s="110"/>
      <c r="P104" s="109">
        <v>17</v>
      </c>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si="3"/>
        <v>0.48484848484848486</v>
      </c>
      <c r="AK104" s="114" t="str">
        <f t="shared" si="8"/>
        <v>проверка пройдена</v>
      </c>
      <c r="AL104" s="132">
        <f t="shared" si="9"/>
        <v>0</v>
      </c>
    </row>
    <row r="105" spans="1:38" ht="15">
      <c r="A105" s="116">
        <f t="shared" si="4"/>
        <v>19</v>
      </c>
      <c r="B105" s="117" t="str">
        <f t="shared" si="5"/>
        <v>ГБПОУ МО "Колледж "Подмосковье"</v>
      </c>
      <c r="C105" s="118" t="str">
        <f t="shared" si="6"/>
        <v>ЦФО</v>
      </c>
      <c r="D105" s="119" t="str">
        <f t="shared" si="7"/>
        <v>Московская область</v>
      </c>
      <c r="E105" s="120" t="str">
        <f>E104</f>
        <v>21.02.05</v>
      </c>
      <c r="F105" s="121" t="str">
        <f>IFERROR(VLOOKUP(E105,БД!$A$2:$B$578,2,1),"")</f>
        <v>Земельно-имущественные отношения</v>
      </c>
      <c r="G105" s="122" t="str">
        <f>IF(E105&lt;&gt;"","2","")</f>
        <v>2</v>
      </c>
      <c r="H105" s="123" t="str">
        <f>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si="3"/>
        <v>1</v>
      </c>
      <c r="AK105" s="131" t="str">
        <f t="shared" si="8"/>
        <v>проверка пройдена</v>
      </c>
      <c r="AL105" s="132">
        <f t="shared" si="9"/>
        <v>0</v>
      </c>
    </row>
    <row r="106" spans="1:38" ht="15">
      <c r="A106" s="116">
        <f t="shared" si="4"/>
        <v>19</v>
      </c>
      <c r="B106" s="117" t="str">
        <f t="shared" si="5"/>
        <v>ГБПОУ МО "Колледж "Подмосковье"</v>
      </c>
      <c r="C106" s="118" t="str">
        <f t="shared" si="6"/>
        <v>ЦФО</v>
      </c>
      <c r="D106" s="119" t="str">
        <f t="shared" si="7"/>
        <v>Московская область</v>
      </c>
      <c r="E106" s="120" t="str">
        <f>E104</f>
        <v>21.02.05</v>
      </c>
      <c r="F106" s="121" t="str">
        <f>IFERROR(VLOOKUP(E106,БД!$A$2:$B$578,2,1),"")</f>
        <v>Земельно-имущественные отношения</v>
      </c>
      <c r="G106" s="122" t="str">
        <f>IF(E106&lt;&gt;"","3","")</f>
        <v>3</v>
      </c>
      <c r="H106" s="123" t="str">
        <f>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si="3"/>
        <v>1</v>
      </c>
      <c r="AK106" s="131" t="str">
        <f t="shared" si="8"/>
        <v>проверка пройдена</v>
      </c>
      <c r="AL106" s="132">
        <f t="shared" si="9"/>
        <v>0</v>
      </c>
    </row>
    <row r="107" spans="1:38" ht="15">
      <c r="A107" s="116">
        <f t="shared" si="4"/>
        <v>19</v>
      </c>
      <c r="B107" s="117" t="str">
        <f t="shared" si="5"/>
        <v>ГБПОУ МО "Колледж "Подмосковье"</v>
      </c>
      <c r="C107" s="118" t="str">
        <f t="shared" si="6"/>
        <v>ЦФО</v>
      </c>
      <c r="D107" s="119" t="str">
        <f t="shared" si="7"/>
        <v>Московская область</v>
      </c>
      <c r="E107" s="120" t="str">
        <f>E104</f>
        <v>21.02.05</v>
      </c>
      <c r="F107" s="121" t="str">
        <f>IFERROR(VLOOKUP(E107,БД!$A$2:$B$578,2,1),"")</f>
        <v>Земельно-имущественные отношения</v>
      </c>
      <c r="G107" s="122" t="str">
        <f>IF(E107&lt;&gt;"","4","")</f>
        <v>4</v>
      </c>
      <c r="H107" s="123" t="str">
        <f>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si="3"/>
        <v>1</v>
      </c>
      <c r="AK107" s="131" t="str">
        <f t="shared" si="8"/>
        <v>проверка пройдена</v>
      </c>
      <c r="AL107" s="132">
        <f t="shared" si="9"/>
        <v>0</v>
      </c>
    </row>
    <row r="108" spans="1:38" ht="15">
      <c r="A108" s="135">
        <f t="shared" si="4"/>
        <v>19</v>
      </c>
      <c r="B108" s="136" t="str">
        <f t="shared" si="5"/>
        <v>ГБПОУ МО "Колледж "Подмосковье"</v>
      </c>
      <c r="C108" s="137" t="str">
        <f t="shared" si="6"/>
        <v>ЦФО</v>
      </c>
      <c r="D108" s="138" t="str">
        <f t="shared" si="7"/>
        <v>Московская область</v>
      </c>
      <c r="E108" s="139" t="str">
        <f>E104</f>
        <v>21.02.05</v>
      </c>
      <c r="F108" s="140" t="str">
        <f>IFERROR(VLOOKUP(E108,БД!$A$2:$B$578,2,1),"")</f>
        <v>Земельно-имущественные отношения</v>
      </c>
      <c r="G108" s="141" t="str">
        <f>IF(E108&lt;&gt;"","5","")</f>
        <v>5</v>
      </c>
      <c r="H108" s="142" t="str">
        <f>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si="3"/>
        <v>1</v>
      </c>
      <c r="AK108" s="149" t="str">
        <f t="shared" si="8"/>
        <v>проверка пройдена</v>
      </c>
      <c r="AL108" s="132">
        <f t="shared" si="9"/>
        <v>0</v>
      </c>
    </row>
    <row r="109" spans="1:38" ht="15">
      <c r="A109" s="99">
        <f t="shared" si="4"/>
        <v>20</v>
      </c>
      <c r="B109" s="100" t="str">
        <f t="shared" si="5"/>
        <v>ГБПОУ МО "Колледж "Подмосковье"</v>
      </c>
      <c r="C109" s="101" t="str">
        <f t="shared" si="6"/>
        <v>ЦФО</v>
      </c>
      <c r="D109" s="102" t="str">
        <f t="shared" si="7"/>
        <v>Московская область</v>
      </c>
      <c r="E109" s="103" t="s">
        <v>686</v>
      </c>
      <c r="F109" s="104" t="str">
        <f>IFERROR(VLOOKUP(E109,БД!$A$2:$B$578,2,1),"")</f>
        <v>Прикладная геодезия</v>
      </c>
      <c r="G109" s="105" t="str">
        <f>IF(E109&lt;&gt;"","1","")</f>
        <v>1</v>
      </c>
      <c r="H109" s="150" t="str">
        <f>IF(E109&lt;&gt;"",БД!$G$4,"")</f>
        <v>Всего (общая численность выпускников)</v>
      </c>
      <c r="I109" s="107">
        <v>25</v>
      </c>
      <c r="J109" s="108">
        <v>18</v>
      </c>
      <c r="K109" s="109">
        <v>18</v>
      </c>
      <c r="L109" s="109"/>
      <c r="M109" s="109"/>
      <c r="N109" s="110"/>
      <c r="O109" s="110"/>
      <c r="P109" s="109">
        <v>7</v>
      </c>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si="3"/>
        <v>0.72</v>
      </c>
      <c r="AK109" s="114" t="str">
        <f t="shared" si="8"/>
        <v>проверка пройдена</v>
      </c>
      <c r="AL109" s="132">
        <f t="shared" si="9"/>
        <v>0</v>
      </c>
    </row>
    <row r="110" spans="1:38" ht="15">
      <c r="A110" s="116">
        <f t="shared" si="4"/>
        <v>20</v>
      </c>
      <c r="B110" s="117" t="str">
        <f t="shared" si="5"/>
        <v>ГБПОУ МО "Колледж "Подмосковье"</v>
      </c>
      <c r="C110" s="118" t="str">
        <f t="shared" si="6"/>
        <v>ЦФО</v>
      </c>
      <c r="D110" s="119" t="str">
        <f t="shared" si="7"/>
        <v>Московская область</v>
      </c>
      <c r="E110" s="120" t="str">
        <f>E109</f>
        <v>21.02.08</v>
      </c>
      <c r="F110" s="121" t="str">
        <f>IFERROR(VLOOKUP(E110,БД!$A$2:$B$578,2,1),"")</f>
        <v>Прикладная геодезия</v>
      </c>
      <c r="G110" s="122" t="str">
        <f>IF(E110&lt;&gt;"","2","")</f>
        <v>2</v>
      </c>
      <c r="H110" s="151" t="str">
        <f>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si="3"/>
        <v>1</v>
      </c>
      <c r="AK110" s="131" t="str">
        <f t="shared" si="8"/>
        <v>проверка пройдена</v>
      </c>
      <c r="AL110" s="132">
        <f t="shared" si="9"/>
        <v>0</v>
      </c>
    </row>
    <row r="111" spans="1:38" ht="15">
      <c r="A111" s="116">
        <f t="shared" si="4"/>
        <v>20</v>
      </c>
      <c r="B111" s="117" t="str">
        <f t="shared" si="5"/>
        <v>ГБПОУ МО "Колледж "Подмосковье"</v>
      </c>
      <c r="C111" s="118" t="str">
        <f t="shared" si="6"/>
        <v>ЦФО</v>
      </c>
      <c r="D111" s="119" t="str">
        <f t="shared" si="7"/>
        <v>Московская область</v>
      </c>
      <c r="E111" s="120" t="str">
        <f>E109</f>
        <v>21.02.08</v>
      </c>
      <c r="F111" s="121" t="str">
        <f>IFERROR(VLOOKUP(E111,БД!$A$2:$B$578,2,1),"")</f>
        <v>Прикладная геодезия</v>
      </c>
      <c r="G111" s="122" t="str">
        <f>IF(E111&lt;&gt;"","3","")</f>
        <v>3</v>
      </c>
      <c r="H111" s="151" t="str">
        <f>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si="3"/>
        <v>1</v>
      </c>
      <c r="AK111" s="131" t="str">
        <f t="shared" si="8"/>
        <v>проверка пройдена</v>
      </c>
      <c r="AL111" s="132">
        <f t="shared" si="9"/>
        <v>0</v>
      </c>
    </row>
    <row r="112" spans="1:38" ht="15">
      <c r="A112" s="116">
        <f t="shared" si="4"/>
        <v>20</v>
      </c>
      <c r="B112" s="117" t="str">
        <f t="shared" si="5"/>
        <v>ГБПОУ МО "Колледж "Подмосковье"</v>
      </c>
      <c r="C112" s="118" t="str">
        <f t="shared" si="6"/>
        <v>ЦФО</v>
      </c>
      <c r="D112" s="119" t="str">
        <f t="shared" si="7"/>
        <v>Московская область</v>
      </c>
      <c r="E112" s="120" t="str">
        <f>E109</f>
        <v>21.02.08</v>
      </c>
      <c r="F112" s="121" t="str">
        <f>IFERROR(VLOOKUP(E112,БД!$A$2:$B$578,2,1),"")</f>
        <v>Прикладная геодезия</v>
      </c>
      <c r="G112" s="122" t="str">
        <f>IF(E112&lt;&gt;"","4","")</f>
        <v>4</v>
      </c>
      <c r="H112" s="151" t="str">
        <f>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si="3"/>
        <v>1</v>
      </c>
      <c r="AK112" s="131" t="str">
        <f t="shared" si="8"/>
        <v>проверка пройдена</v>
      </c>
      <c r="AL112" s="132">
        <f t="shared" si="9"/>
        <v>0</v>
      </c>
    </row>
    <row r="113" spans="1:38" ht="15">
      <c r="A113" s="135">
        <f t="shared" si="4"/>
        <v>20</v>
      </c>
      <c r="B113" s="136" t="str">
        <f t="shared" si="5"/>
        <v>ГБПОУ МО "Колледж "Подмосковье"</v>
      </c>
      <c r="C113" s="137" t="str">
        <f t="shared" si="6"/>
        <v>ЦФО</v>
      </c>
      <c r="D113" s="138" t="str">
        <f t="shared" si="7"/>
        <v>Московская область</v>
      </c>
      <c r="E113" s="139" t="str">
        <f>E109</f>
        <v>21.02.08</v>
      </c>
      <c r="F113" s="140" t="str">
        <f>IFERROR(VLOOKUP(E113,БД!$A$2:$B$578,2,1),"")</f>
        <v>Прикладная геодезия</v>
      </c>
      <c r="G113" s="141" t="str">
        <f>IF(E113&lt;&gt;"","5","")</f>
        <v>5</v>
      </c>
      <c r="H113" s="152" t="str">
        <f>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si="3"/>
        <v>1</v>
      </c>
      <c r="AK113" s="149" t="str">
        <f t="shared" si="8"/>
        <v>проверка пройдена</v>
      </c>
      <c r="AL113" s="132">
        <f t="shared" si="9"/>
        <v>0</v>
      </c>
    </row>
    <row r="114" spans="1:38" ht="15">
      <c r="A114" s="99">
        <f t="shared" si="4"/>
        <v>21</v>
      </c>
      <c r="B114" s="100" t="str">
        <f t="shared" si="5"/>
        <v>ГБПОУ МО "Колледж "Подмосковье"</v>
      </c>
      <c r="C114" s="101" t="str">
        <f t="shared" si="6"/>
        <v>ЦФО</v>
      </c>
      <c r="D114" s="102" t="str">
        <f t="shared" si="7"/>
        <v>Московская область</v>
      </c>
      <c r="E114" s="103" t="s">
        <v>696</v>
      </c>
      <c r="F114" s="104" t="str">
        <f>IFERROR(VLOOKUP(E114,БД!$A$2:$B$578,2,1),"")</f>
        <v>Геологическая съемка, поиски и разведка месторождений полезных ископаемых</v>
      </c>
      <c r="G114" s="105" t="str">
        <f>IF(E114&lt;&gt;"","1","")</f>
        <v>1</v>
      </c>
      <c r="H114" s="150" t="str">
        <f>IF(E114&lt;&gt;"",БД!$G$4,"")</f>
        <v>Всего (общая численность выпускников)</v>
      </c>
      <c r="I114" s="107">
        <v>42</v>
      </c>
      <c r="J114" s="108">
        <v>23</v>
      </c>
      <c r="K114" s="109">
        <v>23</v>
      </c>
      <c r="L114" s="109"/>
      <c r="M114" s="109"/>
      <c r="N114" s="110"/>
      <c r="O114" s="109">
        <v>2</v>
      </c>
      <c r="P114" s="109">
        <v>16</v>
      </c>
      <c r="Q114" s="110"/>
      <c r="R114" s="109">
        <v>1</v>
      </c>
      <c r="S114" s="110"/>
      <c r="T114" s="110"/>
      <c r="U114" s="110"/>
      <c r="V114" s="110"/>
      <c r="W114" s="110"/>
      <c r="X114" s="110"/>
      <c r="Y114" s="110"/>
      <c r="Z114" s="110"/>
      <c r="AA114" s="110"/>
      <c r="AB114" s="110"/>
      <c r="AC114" s="110"/>
      <c r="AD114" s="110"/>
      <c r="AE114" s="110"/>
      <c r="AF114" s="110"/>
      <c r="AG114" s="110"/>
      <c r="AH114" s="111"/>
      <c r="AI114" s="112"/>
      <c r="AJ114" s="113">
        <f t="shared" si="3"/>
        <v>0.57499999999999996</v>
      </c>
      <c r="AK114" s="114" t="str">
        <f t="shared" si="8"/>
        <v>проверка пройдена</v>
      </c>
      <c r="AL114" s="132">
        <f t="shared" si="9"/>
        <v>0</v>
      </c>
    </row>
    <row r="115" spans="1:38" ht="15">
      <c r="A115" s="116">
        <f t="shared" si="4"/>
        <v>21</v>
      </c>
      <c r="B115" s="117" t="str">
        <f t="shared" si="5"/>
        <v>ГБПОУ МО "Колледж "Подмосковье"</v>
      </c>
      <c r="C115" s="118" t="str">
        <f t="shared" si="6"/>
        <v>ЦФО</v>
      </c>
      <c r="D115" s="119" t="str">
        <f t="shared" si="7"/>
        <v>Московская область</v>
      </c>
      <c r="E115" s="120" t="str">
        <f>E114</f>
        <v>21.02.13</v>
      </c>
      <c r="F115" s="121" t="str">
        <f>IFERROR(VLOOKUP(E115,БД!$A$2:$B$578,2,1),"")</f>
        <v>Геологическая съемка, поиски и разведка месторождений полезных ископаемых</v>
      </c>
      <c r="G115" s="122" t="str">
        <f>IF(E115&lt;&gt;"","2","")</f>
        <v>2</v>
      </c>
      <c r="H115" s="151" t="str">
        <f>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si="3"/>
        <v>1</v>
      </c>
      <c r="AK115" s="131" t="str">
        <f t="shared" si="8"/>
        <v>проверка пройдена</v>
      </c>
      <c r="AL115" s="132">
        <f t="shared" si="9"/>
        <v>0</v>
      </c>
    </row>
    <row r="116" spans="1:38" ht="15">
      <c r="A116" s="116">
        <f t="shared" si="4"/>
        <v>21</v>
      </c>
      <c r="B116" s="117" t="str">
        <f t="shared" si="5"/>
        <v>ГБПОУ МО "Колледж "Подмосковье"</v>
      </c>
      <c r="C116" s="118" t="str">
        <f t="shared" si="6"/>
        <v>ЦФО</v>
      </c>
      <c r="D116" s="119" t="str">
        <f t="shared" si="7"/>
        <v>Московская область</v>
      </c>
      <c r="E116" s="120" t="str">
        <f>E114</f>
        <v>21.02.13</v>
      </c>
      <c r="F116" s="121" t="str">
        <f>IFERROR(VLOOKUP(E116,БД!$A$2:$B$578,2,1),"")</f>
        <v>Геологическая съемка, поиски и разведка месторождений полезных ископаемых</v>
      </c>
      <c r="G116" s="122" t="str">
        <f>IF(E116&lt;&gt;"","3","")</f>
        <v>3</v>
      </c>
      <c r="H116" s="151" t="str">
        <f>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si="3"/>
        <v>1</v>
      </c>
      <c r="AK116" s="131" t="str">
        <f t="shared" si="8"/>
        <v>проверка пройдена</v>
      </c>
      <c r="AL116" s="132">
        <f t="shared" si="9"/>
        <v>0</v>
      </c>
    </row>
    <row r="117" spans="1:38" ht="15">
      <c r="A117" s="116">
        <f t="shared" si="4"/>
        <v>21</v>
      </c>
      <c r="B117" s="117" t="str">
        <f t="shared" si="5"/>
        <v>ГБПОУ МО "Колледж "Подмосковье"</v>
      </c>
      <c r="C117" s="118" t="str">
        <f t="shared" si="6"/>
        <v>ЦФО</v>
      </c>
      <c r="D117" s="119" t="str">
        <f t="shared" si="7"/>
        <v>Московская область</v>
      </c>
      <c r="E117" s="120" t="str">
        <f>E114</f>
        <v>21.02.13</v>
      </c>
      <c r="F117" s="121" t="str">
        <f>IFERROR(VLOOKUP(E117,БД!$A$2:$B$578,2,1),"")</f>
        <v>Геологическая съемка, поиски и разведка месторождений полезных ископаемых</v>
      </c>
      <c r="G117" s="122" t="str">
        <f>IF(E117&lt;&gt;"","4","")</f>
        <v>4</v>
      </c>
      <c r="H117" s="151" t="str">
        <f>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si="3"/>
        <v>1</v>
      </c>
      <c r="AK117" s="131" t="str">
        <f t="shared" si="8"/>
        <v>проверка пройдена</v>
      </c>
      <c r="AL117" s="132">
        <f t="shared" si="9"/>
        <v>0</v>
      </c>
    </row>
    <row r="118" spans="1:38" ht="15">
      <c r="A118" s="135">
        <f t="shared" si="4"/>
        <v>21</v>
      </c>
      <c r="B118" s="136" t="str">
        <f t="shared" si="5"/>
        <v>ГБПОУ МО "Колледж "Подмосковье"</v>
      </c>
      <c r="C118" s="137" t="str">
        <f t="shared" si="6"/>
        <v>ЦФО</v>
      </c>
      <c r="D118" s="138" t="str">
        <f t="shared" si="7"/>
        <v>Московская область</v>
      </c>
      <c r="E118" s="139" t="str">
        <f>E114</f>
        <v>21.02.13</v>
      </c>
      <c r="F118" s="140" t="str">
        <f>IFERROR(VLOOKUP(E118,БД!$A$2:$B$578,2,1),"")</f>
        <v>Геологическая съемка, поиски и разведка месторождений полезных ископаемых</v>
      </c>
      <c r="G118" s="141" t="str">
        <f>IF(E118&lt;&gt;"","5","")</f>
        <v>5</v>
      </c>
      <c r="H118" s="152" t="str">
        <f>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si="3"/>
        <v>1</v>
      </c>
      <c r="AK118" s="149" t="str">
        <f t="shared" si="8"/>
        <v>проверка пройдена</v>
      </c>
      <c r="AL118" s="132">
        <f t="shared" si="9"/>
        <v>0</v>
      </c>
    </row>
    <row r="119" spans="1:38" ht="15">
      <c r="A119" s="99">
        <f t="shared" si="4"/>
        <v>22</v>
      </c>
      <c r="B119" s="100" t="str">
        <f t="shared" si="5"/>
        <v>ГБПОУ МО "Колледж "Подмосковье"</v>
      </c>
      <c r="C119" s="101" t="str">
        <f t="shared" si="6"/>
        <v>ЦФО</v>
      </c>
      <c r="D119" s="102" t="str">
        <f t="shared" si="7"/>
        <v>Московская область</v>
      </c>
      <c r="E119" s="103" t="s">
        <v>776</v>
      </c>
      <c r="F119" s="104" t="str">
        <f>IFERROR(VLOOKUP(E119,БД!$A$2:$B$578,2,1),"")</f>
        <v>Организация перевозок и управление на транспорте (по видам)</v>
      </c>
      <c r="G119" s="105" t="str">
        <f>IF(E119&lt;&gt;"","1","")</f>
        <v>1</v>
      </c>
      <c r="H119" s="106" t="str">
        <f>IF(E119&lt;&gt;"",БД!$G$4,"")</f>
        <v>Всего (общая численность выпускников)</v>
      </c>
      <c r="I119" s="107">
        <v>59</v>
      </c>
      <c r="J119" s="108">
        <v>44</v>
      </c>
      <c r="K119" s="109">
        <v>44</v>
      </c>
      <c r="L119" s="109"/>
      <c r="M119" s="109"/>
      <c r="N119" s="110"/>
      <c r="O119" s="110"/>
      <c r="P119" s="109">
        <v>15</v>
      </c>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si="3"/>
        <v>0.74576271186440679</v>
      </c>
      <c r="AK119" s="114" t="str">
        <f t="shared" si="8"/>
        <v>проверка пройдена</v>
      </c>
      <c r="AL119" s="132">
        <f t="shared" si="9"/>
        <v>0</v>
      </c>
    </row>
    <row r="120" spans="1:38" ht="15">
      <c r="A120" s="116">
        <f t="shared" si="4"/>
        <v>22</v>
      </c>
      <c r="B120" s="117" t="str">
        <f t="shared" si="5"/>
        <v>ГБПОУ МО "Колледж "Подмосковье"</v>
      </c>
      <c r="C120" s="118" t="str">
        <f t="shared" si="6"/>
        <v>ЦФО</v>
      </c>
      <c r="D120" s="119" t="str">
        <f t="shared" si="7"/>
        <v>Московская область</v>
      </c>
      <c r="E120" s="120" t="str">
        <f>E119</f>
        <v>23.02.01</v>
      </c>
      <c r="F120" s="121" t="str">
        <f>IFERROR(VLOOKUP(E120,БД!$A$2:$B$578,2,1),"")</f>
        <v>Организация перевозок и управление на транспорте (по видам)</v>
      </c>
      <c r="G120" s="122" t="str">
        <f>IF(E120&lt;&gt;"","2","")</f>
        <v>2</v>
      </c>
      <c r="H120" s="123" t="str">
        <f>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si="3"/>
        <v>1</v>
      </c>
      <c r="AK120" s="131" t="str">
        <f t="shared" si="8"/>
        <v>проверка пройдена</v>
      </c>
      <c r="AL120" s="132">
        <f t="shared" si="9"/>
        <v>0</v>
      </c>
    </row>
    <row r="121" spans="1:38" ht="15">
      <c r="A121" s="116">
        <f t="shared" si="4"/>
        <v>22</v>
      </c>
      <c r="B121" s="117" t="str">
        <f t="shared" si="5"/>
        <v>ГБПОУ МО "Колледж "Подмосковье"</v>
      </c>
      <c r="C121" s="118" t="str">
        <f t="shared" si="6"/>
        <v>ЦФО</v>
      </c>
      <c r="D121" s="119" t="str">
        <f t="shared" si="7"/>
        <v>Московская область</v>
      </c>
      <c r="E121" s="120" t="str">
        <f>E119</f>
        <v>23.02.01</v>
      </c>
      <c r="F121" s="121" t="str">
        <f>IFERROR(VLOOKUP(E121,БД!$A$2:$B$578,2,1),"")</f>
        <v>Организация перевозок и управление на транспорте (по видам)</v>
      </c>
      <c r="G121" s="122" t="str">
        <f>IF(E121&lt;&gt;"","3","")</f>
        <v>3</v>
      </c>
      <c r="H121" s="123" t="str">
        <f>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si="3"/>
        <v>1</v>
      </c>
      <c r="AK121" s="131" t="str">
        <f t="shared" si="8"/>
        <v>проверка пройдена</v>
      </c>
      <c r="AL121" s="132">
        <f t="shared" si="9"/>
        <v>0</v>
      </c>
    </row>
    <row r="122" spans="1:38" ht="15">
      <c r="A122" s="116">
        <f t="shared" si="4"/>
        <v>22</v>
      </c>
      <c r="B122" s="117" t="str">
        <f t="shared" si="5"/>
        <v>ГБПОУ МО "Колледж "Подмосковье"</v>
      </c>
      <c r="C122" s="118" t="str">
        <f t="shared" si="6"/>
        <v>ЦФО</v>
      </c>
      <c r="D122" s="119" t="str">
        <f t="shared" si="7"/>
        <v>Московская область</v>
      </c>
      <c r="E122" s="120" t="str">
        <f>E119</f>
        <v>23.02.01</v>
      </c>
      <c r="F122" s="121" t="str">
        <f>IFERROR(VLOOKUP(E122,БД!$A$2:$B$578,2,1),"")</f>
        <v>Организация перевозок и управление на транспорте (по видам)</v>
      </c>
      <c r="G122" s="122" t="str">
        <f>IF(E122&lt;&gt;"","4","")</f>
        <v>4</v>
      </c>
      <c r="H122" s="123" t="str">
        <f>IF(E122&lt;&gt;"",БД!$G$7,"")</f>
        <v>Инвалиды и дети-инвалиды (кроме учтенных в строке 03)</v>
      </c>
      <c r="I122" s="124">
        <v>2</v>
      </c>
      <c r="J122" s="125">
        <v>2</v>
      </c>
      <c r="K122" s="126">
        <v>2</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si="3"/>
        <v>1</v>
      </c>
      <c r="AK122" s="131" t="str">
        <f t="shared" si="8"/>
        <v>проверка пройдена</v>
      </c>
      <c r="AL122" s="132">
        <f t="shared" si="9"/>
        <v>0</v>
      </c>
    </row>
    <row r="123" spans="1:38" ht="15">
      <c r="A123" s="135">
        <f t="shared" si="4"/>
        <v>22</v>
      </c>
      <c r="B123" s="136" t="str">
        <f t="shared" si="5"/>
        <v>ГБПОУ МО "Колледж "Подмосковье"</v>
      </c>
      <c r="C123" s="137" t="str">
        <f t="shared" si="6"/>
        <v>ЦФО</v>
      </c>
      <c r="D123" s="138" t="str">
        <f t="shared" si="7"/>
        <v>Московская область</v>
      </c>
      <c r="E123" s="139" t="str">
        <f>E119</f>
        <v>23.02.01</v>
      </c>
      <c r="F123" s="140" t="str">
        <f>IFERROR(VLOOKUP(E123,БД!$A$2:$B$578,2,1),"")</f>
        <v>Организация перевозок и управление на транспорте (по видам)</v>
      </c>
      <c r="G123" s="141" t="str">
        <f>IF(E123&lt;&gt;"","5","")</f>
        <v>5</v>
      </c>
      <c r="H123" s="142" t="str">
        <f>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si="3"/>
        <v>1</v>
      </c>
      <c r="AK123" s="149" t="str">
        <f t="shared" si="8"/>
        <v>проверка пройдена</v>
      </c>
      <c r="AL123" s="132">
        <f t="shared" si="9"/>
        <v>0</v>
      </c>
    </row>
    <row r="124" spans="1:38" ht="15">
      <c r="A124" s="99">
        <f t="shared" si="4"/>
        <v>23</v>
      </c>
      <c r="B124" s="100" t="str">
        <f t="shared" si="5"/>
        <v>ГБПОУ МО "Колледж "Подмосковье"</v>
      </c>
      <c r="C124" s="101" t="str">
        <f t="shared" si="6"/>
        <v>ЦФО</v>
      </c>
      <c r="D124" s="102" t="str">
        <f t="shared" si="7"/>
        <v>Московская область</v>
      </c>
      <c r="E124" s="103" t="s">
        <v>788</v>
      </c>
      <c r="F124" s="104" t="str">
        <f>IFERROR(VLOOKUP(E124,БД!$A$2:$B$578,2,1),"")</f>
        <v>Техническое обслуживание и ремонт двигателей, систем и агрегатов автомобилей</v>
      </c>
      <c r="G124" s="105" t="str">
        <f>IF(E124&lt;&gt;"","1","")</f>
        <v>1</v>
      </c>
      <c r="H124" s="150" t="str">
        <f>IF(E124&lt;&gt;"",БД!$G$4,"")</f>
        <v>Всего (общая численность выпускников)</v>
      </c>
      <c r="I124" s="107">
        <v>76</v>
      </c>
      <c r="J124" s="108">
        <v>49</v>
      </c>
      <c r="K124" s="109">
        <v>49</v>
      </c>
      <c r="L124" s="109"/>
      <c r="M124" s="109"/>
      <c r="N124" s="110"/>
      <c r="O124" s="110"/>
      <c r="P124" s="109">
        <v>27</v>
      </c>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si="3"/>
        <v>0.64473684210526316</v>
      </c>
      <c r="AK124" s="114" t="str">
        <f t="shared" si="8"/>
        <v>проверка пройдена</v>
      </c>
      <c r="AL124" s="132">
        <f t="shared" si="9"/>
        <v>0</v>
      </c>
    </row>
    <row r="125" spans="1:38" ht="15">
      <c r="A125" s="116">
        <f t="shared" si="4"/>
        <v>23</v>
      </c>
      <c r="B125" s="117" t="str">
        <f t="shared" si="5"/>
        <v>ГБПОУ МО "Колледж "Подмосковье"</v>
      </c>
      <c r="C125" s="118" t="str">
        <f t="shared" si="6"/>
        <v>ЦФО</v>
      </c>
      <c r="D125" s="119" t="str">
        <f t="shared" si="7"/>
        <v>Московская область</v>
      </c>
      <c r="E125" s="120" t="str">
        <f>E124</f>
        <v>23.02.07</v>
      </c>
      <c r="F125" s="121" t="str">
        <f>IFERROR(VLOOKUP(E125,БД!$A$2:$B$578,2,1),"")</f>
        <v>Техническое обслуживание и ремонт двигателей, систем и агрегатов автомобилей</v>
      </c>
      <c r="G125" s="122" t="str">
        <f>IF(E125&lt;&gt;"","2","")</f>
        <v>2</v>
      </c>
      <c r="H125" s="151" t="str">
        <f>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si="3"/>
        <v>1</v>
      </c>
      <c r="AK125" s="131" t="str">
        <f t="shared" si="8"/>
        <v>проверка пройдена</v>
      </c>
      <c r="AL125" s="132">
        <f t="shared" si="9"/>
        <v>0</v>
      </c>
    </row>
    <row r="126" spans="1:38" ht="15">
      <c r="A126" s="116">
        <f t="shared" si="4"/>
        <v>23</v>
      </c>
      <c r="B126" s="117" t="str">
        <f t="shared" si="5"/>
        <v>ГБПОУ МО "Колледж "Подмосковье"</v>
      </c>
      <c r="C126" s="118" t="str">
        <f t="shared" si="6"/>
        <v>ЦФО</v>
      </c>
      <c r="D126" s="119" t="str">
        <f t="shared" si="7"/>
        <v>Московская область</v>
      </c>
      <c r="E126" s="120" t="str">
        <f>E124</f>
        <v>23.02.07</v>
      </c>
      <c r="F126" s="121" t="str">
        <f>IFERROR(VLOOKUP(E126,БД!$A$2:$B$578,2,1),"")</f>
        <v>Техническое обслуживание и ремонт двигателей, систем и агрегатов автомобилей</v>
      </c>
      <c r="G126" s="122" t="str">
        <f>IF(E126&lt;&gt;"","3","")</f>
        <v>3</v>
      </c>
      <c r="H126" s="151" t="str">
        <f>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si="3"/>
        <v>1</v>
      </c>
      <c r="AK126" s="131" t="str">
        <f t="shared" si="8"/>
        <v>проверка пройдена</v>
      </c>
      <c r="AL126" s="132">
        <f t="shared" si="9"/>
        <v>0</v>
      </c>
    </row>
    <row r="127" spans="1:38" ht="15">
      <c r="A127" s="116">
        <f t="shared" si="4"/>
        <v>23</v>
      </c>
      <c r="B127" s="117" t="str">
        <f t="shared" si="5"/>
        <v>ГБПОУ МО "Колледж "Подмосковье"</v>
      </c>
      <c r="C127" s="118" t="str">
        <f t="shared" si="6"/>
        <v>ЦФО</v>
      </c>
      <c r="D127" s="119" t="str">
        <f t="shared" si="7"/>
        <v>Московская область</v>
      </c>
      <c r="E127" s="120" t="str">
        <f>E124</f>
        <v>23.02.07</v>
      </c>
      <c r="F127" s="121" t="str">
        <f>IFERROR(VLOOKUP(E127,БД!$A$2:$B$578,2,1),"")</f>
        <v>Техническое обслуживание и ремонт двигателей, систем и агрегатов автомобилей</v>
      </c>
      <c r="G127" s="122" t="str">
        <f>IF(E127&lt;&gt;"","4","")</f>
        <v>4</v>
      </c>
      <c r="H127" s="151" t="str">
        <f>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si="3"/>
        <v>1</v>
      </c>
      <c r="AK127" s="131" t="str">
        <f t="shared" si="8"/>
        <v>проверка пройдена</v>
      </c>
      <c r="AL127" s="132">
        <f t="shared" si="9"/>
        <v>0</v>
      </c>
    </row>
    <row r="128" spans="1:38" ht="15">
      <c r="A128" s="135">
        <f t="shared" si="4"/>
        <v>23</v>
      </c>
      <c r="B128" s="136" t="str">
        <f t="shared" si="5"/>
        <v>ГБПОУ МО "Колледж "Подмосковье"</v>
      </c>
      <c r="C128" s="137" t="str">
        <f t="shared" si="6"/>
        <v>ЦФО</v>
      </c>
      <c r="D128" s="138" t="str">
        <f t="shared" si="7"/>
        <v>Московская область</v>
      </c>
      <c r="E128" s="139" t="str">
        <f>E124</f>
        <v>23.02.07</v>
      </c>
      <c r="F128" s="140" t="str">
        <f>IFERROR(VLOOKUP(E128,БД!$A$2:$B$578,2,1),"")</f>
        <v>Техническое обслуживание и ремонт двигателей, систем и агрегатов автомобилей</v>
      </c>
      <c r="G128" s="141" t="str">
        <f>IF(E128&lt;&gt;"","5","")</f>
        <v>5</v>
      </c>
      <c r="H128" s="152" t="str">
        <f>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si="3"/>
        <v>1</v>
      </c>
      <c r="AK128" s="149" t="str">
        <f t="shared" si="8"/>
        <v>проверка пройдена</v>
      </c>
      <c r="AL128" s="132">
        <f t="shared" si="9"/>
        <v>0</v>
      </c>
    </row>
    <row r="129" spans="1:38" ht="15">
      <c r="A129" s="99">
        <f t="shared" si="4"/>
        <v>24</v>
      </c>
      <c r="B129" s="100" t="str">
        <f t="shared" si="5"/>
        <v>ГБПОУ МО "Колледж "Подмосковье"</v>
      </c>
      <c r="C129" s="101" t="str">
        <f t="shared" si="6"/>
        <v>ЦФО</v>
      </c>
      <c r="D129" s="102" t="str">
        <f t="shared" si="7"/>
        <v>Московская область</v>
      </c>
      <c r="E129" s="103" t="s">
        <v>968</v>
      </c>
      <c r="F129" s="104" t="str">
        <f>IFERROR(VLOOKUP(E129,БД!$A$2:$B$578,2,1),"")</f>
        <v>Сестринское дело</v>
      </c>
      <c r="G129" s="105" t="str">
        <f>IF(E129&lt;&gt;"","1","")</f>
        <v>1</v>
      </c>
      <c r="H129" s="150" t="str">
        <f>IF(E129&lt;&gt;"",БД!$G$4,"")</f>
        <v>Всего (общая численность выпускников)</v>
      </c>
      <c r="I129" s="107">
        <v>56</v>
      </c>
      <c r="J129" s="108">
        <v>56</v>
      </c>
      <c r="K129" s="109">
        <v>56</v>
      </c>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si="3"/>
        <v>1</v>
      </c>
      <c r="AK129" s="114" t="str">
        <f t="shared" si="8"/>
        <v>проверка пройдена</v>
      </c>
      <c r="AL129" s="132">
        <f t="shared" si="9"/>
        <v>0</v>
      </c>
    </row>
    <row r="130" spans="1:38" ht="15">
      <c r="A130" s="116">
        <f t="shared" si="4"/>
        <v>24</v>
      </c>
      <c r="B130" s="117" t="str">
        <f t="shared" si="5"/>
        <v>ГБПОУ МО "Колледж "Подмосковье"</v>
      </c>
      <c r="C130" s="118" t="str">
        <f t="shared" si="6"/>
        <v>ЦФО</v>
      </c>
      <c r="D130" s="119" t="str">
        <f t="shared" si="7"/>
        <v>Московская область</v>
      </c>
      <c r="E130" s="120" t="str">
        <f>E129</f>
        <v>34.02.01</v>
      </c>
      <c r="F130" s="121" t="str">
        <f>IFERROR(VLOOKUP(E130,БД!$A$2:$B$578,2,1),"")</f>
        <v>Сестринское дело</v>
      </c>
      <c r="G130" s="122" t="str">
        <f>IF(E130&lt;&gt;"","2","")</f>
        <v>2</v>
      </c>
      <c r="H130" s="151" t="str">
        <f>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si="3"/>
        <v>1</v>
      </c>
      <c r="AK130" s="131" t="str">
        <f t="shared" si="8"/>
        <v>проверка пройдена</v>
      </c>
      <c r="AL130" s="132">
        <f t="shared" si="9"/>
        <v>0</v>
      </c>
    </row>
    <row r="131" spans="1:38" ht="15">
      <c r="A131" s="116">
        <f t="shared" si="4"/>
        <v>24</v>
      </c>
      <c r="B131" s="117" t="str">
        <f t="shared" si="5"/>
        <v>ГБПОУ МО "Колледж "Подмосковье"</v>
      </c>
      <c r="C131" s="118" t="str">
        <f t="shared" si="6"/>
        <v>ЦФО</v>
      </c>
      <c r="D131" s="119" t="str">
        <f t="shared" si="7"/>
        <v>Московская область</v>
      </c>
      <c r="E131" s="120" t="str">
        <f>E129</f>
        <v>34.02.01</v>
      </c>
      <c r="F131" s="121" t="str">
        <f>IFERROR(VLOOKUP(E131,БД!$A$2:$B$578,2,1),"")</f>
        <v>Сестринское дело</v>
      </c>
      <c r="G131" s="122" t="str">
        <f>IF(E131&lt;&gt;"","3","")</f>
        <v>3</v>
      </c>
      <c r="H131" s="151" t="str">
        <f>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si="3"/>
        <v>1</v>
      </c>
      <c r="AK131" s="131" t="str">
        <f t="shared" si="8"/>
        <v>проверка пройдена</v>
      </c>
      <c r="AL131" s="132">
        <f t="shared" si="9"/>
        <v>0</v>
      </c>
    </row>
    <row r="132" spans="1:38" ht="15">
      <c r="A132" s="116">
        <f t="shared" si="4"/>
        <v>24</v>
      </c>
      <c r="B132" s="117" t="str">
        <f t="shared" si="5"/>
        <v>ГБПОУ МО "Колледж "Подмосковье"</v>
      </c>
      <c r="C132" s="118" t="str">
        <f t="shared" si="6"/>
        <v>ЦФО</v>
      </c>
      <c r="D132" s="119" t="str">
        <f t="shared" si="7"/>
        <v>Московская область</v>
      </c>
      <c r="E132" s="120" t="str">
        <f>E129</f>
        <v>34.02.01</v>
      </c>
      <c r="F132" s="121" t="str">
        <f>IFERROR(VLOOKUP(E132,БД!$A$2:$B$578,2,1),"")</f>
        <v>Сестринское дело</v>
      </c>
      <c r="G132" s="122" t="str">
        <f>IF(E132&lt;&gt;"","4","")</f>
        <v>4</v>
      </c>
      <c r="H132" s="151" t="str">
        <f>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si="3"/>
        <v>1</v>
      </c>
      <c r="AK132" s="131" t="str">
        <f t="shared" si="8"/>
        <v>проверка пройдена</v>
      </c>
      <c r="AL132" s="132">
        <f t="shared" si="9"/>
        <v>0</v>
      </c>
    </row>
    <row r="133" spans="1:38" ht="15">
      <c r="A133" s="135">
        <f t="shared" si="4"/>
        <v>24</v>
      </c>
      <c r="B133" s="136" t="str">
        <f t="shared" si="5"/>
        <v>ГБПОУ МО "Колледж "Подмосковье"</v>
      </c>
      <c r="C133" s="137" t="str">
        <f t="shared" si="6"/>
        <v>ЦФО</v>
      </c>
      <c r="D133" s="138" t="str">
        <f t="shared" si="7"/>
        <v>Московская область</v>
      </c>
      <c r="E133" s="139" t="str">
        <f>E129</f>
        <v>34.02.01</v>
      </c>
      <c r="F133" s="140" t="str">
        <f>IFERROR(VLOOKUP(E133,БД!$A$2:$B$578,2,1),"")</f>
        <v>Сестринское дело</v>
      </c>
      <c r="G133" s="141" t="str">
        <f>IF(E133&lt;&gt;"","5","")</f>
        <v>5</v>
      </c>
      <c r="H133" s="152" t="str">
        <f>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si="3"/>
        <v>1</v>
      </c>
      <c r="AK133" s="149" t="str">
        <f t="shared" si="8"/>
        <v>проверка пройдена</v>
      </c>
      <c r="AL133" s="132">
        <f t="shared" si="9"/>
        <v>0</v>
      </c>
    </row>
    <row r="134" spans="1:38" ht="15">
      <c r="A134" s="99">
        <f t="shared" si="4"/>
        <v>25</v>
      </c>
      <c r="B134" s="100" t="str">
        <f t="shared" si="5"/>
        <v>ГБПОУ МО "Колледж "Подмосковье"</v>
      </c>
      <c r="C134" s="101" t="str">
        <f t="shared" si="6"/>
        <v>ЦФО</v>
      </c>
      <c r="D134" s="102" t="str">
        <f t="shared" si="7"/>
        <v>Московская область</v>
      </c>
      <c r="E134" s="103" t="s">
        <v>1072</v>
      </c>
      <c r="F134" s="104" t="str">
        <f>IFERROR(VLOOKUP(E134,БД!$A$2:$B$578,2,1),"")</f>
        <v>Операционная деятельность в логистике</v>
      </c>
      <c r="G134" s="105" t="str">
        <f>IF(E134&lt;&gt;"","1","")</f>
        <v>1</v>
      </c>
      <c r="H134" s="106" t="str">
        <f>IF(E134&lt;&gt;"",БД!$G$4,"")</f>
        <v>Всего (общая численность выпускников)</v>
      </c>
      <c r="I134" s="107">
        <v>26</v>
      </c>
      <c r="J134" s="108">
        <v>22</v>
      </c>
      <c r="K134" s="109">
        <v>22</v>
      </c>
      <c r="L134" s="109"/>
      <c r="M134" s="109"/>
      <c r="N134" s="110"/>
      <c r="O134" s="109">
        <v>2</v>
      </c>
      <c r="P134" s="110"/>
      <c r="Q134" s="110"/>
      <c r="R134" s="109">
        <v>2</v>
      </c>
      <c r="S134" s="110"/>
      <c r="T134" s="110"/>
      <c r="U134" s="110"/>
      <c r="V134" s="110"/>
      <c r="W134" s="110"/>
      <c r="X134" s="110"/>
      <c r="Y134" s="110"/>
      <c r="Z134" s="110"/>
      <c r="AA134" s="110"/>
      <c r="AB134" s="110"/>
      <c r="AC134" s="110"/>
      <c r="AD134" s="110"/>
      <c r="AE134" s="110"/>
      <c r="AF134" s="110"/>
      <c r="AG134" s="109"/>
      <c r="AH134" s="111"/>
      <c r="AI134" s="112"/>
      <c r="AJ134" s="113">
        <f t="shared" si="3"/>
        <v>0.91666666666666663</v>
      </c>
      <c r="AK134" s="114" t="str">
        <f t="shared" si="8"/>
        <v>проверка пройдена</v>
      </c>
      <c r="AL134" s="132">
        <f t="shared" si="9"/>
        <v>0</v>
      </c>
    </row>
    <row r="135" spans="1:38" ht="15">
      <c r="A135" s="116">
        <f t="shared" si="4"/>
        <v>25</v>
      </c>
      <c r="B135" s="117" t="str">
        <f t="shared" si="5"/>
        <v>ГБПОУ МО "Колледж "Подмосковье"</v>
      </c>
      <c r="C135" s="118" t="str">
        <f t="shared" si="6"/>
        <v>ЦФО</v>
      </c>
      <c r="D135" s="119" t="str">
        <f t="shared" si="7"/>
        <v>Московская область</v>
      </c>
      <c r="E135" s="120" t="str">
        <f>E134</f>
        <v>38.02.03</v>
      </c>
      <c r="F135" s="121" t="str">
        <f>IFERROR(VLOOKUP(E135,БД!$A$2:$B$578,2,1),"")</f>
        <v>Операционная деятельность в логистике</v>
      </c>
      <c r="G135" s="122" t="str">
        <f>IF(E135&lt;&gt;"","2","")</f>
        <v>2</v>
      </c>
      <c r="H135" s="123" t="str">
        <f>IF(E135&lt;&gt;"",БД!$G$5,"")</f>
        <v>из общей численности выпускников (из строки 01): лица с ОВЗ</v>
      </c>
      <c r="I135" s="133"/>
      <c r="J135" s="125"/>
      <c r="K135" s="127"/>
      <c r="L135" s="127"/>
      <c r="M135" s="127"/>
      <c r="N135" s="127"/>
      <c r="O135" s="126"/>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si="3"/>
        <v>1</v>
      </c>
      <c r="AK135" s="131" t="str">
        <f t="shared" si="8"/>
        <v>проверка пройдена</v>
      </c>
      <c r="AL135" s="132">
        <f t="shared" si="9"/>
        <v>0</v>
      </c>
    </row>
    <row r="136" spans="1:38" ht="15">
      <c r="A136" s="116">
        <f t="shared" si="4"/>
        <v>25</v>
      </c>
      <c r="B136" s="117" t="str">
        <f t="shared" si="5"/>
        <v>ГБПОУ МО "Колледж "Подмосковье"</v>
      </c>
      <c r="C136" s="118" t="str">
        <f t="shared" si="6"/>
        <v>ЦФО</v>
      </c>
      <c r="D136" s="119" t="str">
        <f t="shared" si="7"/>
        <v>Московская область</v>
      </c>
      <c r="E136" s="120" t="str">
        <f>E134</f>
        <v>38.02.03</v>
      </c>
      <c r="F136" s="121" t="str">
        <f>IFERROR(VLOOKUP(E136,БД!$A$2:$B$578,2,1),"")</f>
        <v>Операционная деятельность в логистике</v>
      </c>
      <c r="G136" s="122" t="str">
        <f>IF(E136&lt;&gt;"","3","")</f>
        <v>3</v>
      </c>
      <c r="H136" s="123" t="str">
        <f>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si="3"/>
        <v>1</v>
      </c>
      <c r="AK136" s="131" t="str">
        <f t="shared" si="8"/>
        <v>проверка пройдена</v>
      </c>
      <c r="AL136" s="132">
        <f t="shared" si="9"/>
        <v>0</v>
      </c>
    </row>
    <row r="137" spans="1:38" ht="15">
      <c r="A137" s="116">
        <f t="shared" si="4"/>
        <v>25</v>
      </c>
      <c r="B137" s="117" t="str">
        <f t="shared" si="5"/>
        <v>ГБПОУ МО "Колледж "Подмосковье"</v>
      </c>
      <c r="C137" s="118" t="str">
        <f t="shared" si="6"/>
        <v>ЦФО</v>
      </c>
      <c r="D137" s="119" t="str">
        <f t="shared" si="7"/>
        <v>Московская область</v>
      </c>
      <c r="E137" s="120" t="str">
        <f>E134</f>
        <v>38.02.03</v>
      </c>
      <c r="F137" s="121" t="str">
        <f>IFERROR(VLOOKUP(E137,БД!$A$2:$B$578,2,1),"")</f>
        <v>Операционная деятельность в логистике</v>
      </c>
      <c r="G137" s="122" t="str">
        <f>IF(E137&lt;&gt;"","4","")</f>
        <v>4</v>
      </c>
      <c r="H137" s="123" t="str">
        <f>IF(E137&lt;&gt;"",БД!$G$7,"")</f>
        <v>Инвалиды и дети-инвалиды (кроме учтенных в строке 03)</v>
      </c>
      <c r="I137" s="124">
        <v>2</v>
      </c>
      <c r="J137" s="125">
        <v>2</v>
      </c>
      <c r="K137" s="126">
        <v>2</v>
      </c>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si="3"/>
        <v>1</v>
      </c>
      <c r="AK137" s="131" t="str">
        <f t="shared" si="8"/>
        <v>проверка пройдена</v>
      </c>
      <c r="AL137" s="132">
        <f t="shared" si="9"/>
        <v>0</v>
      </c>
    </row>
    <row r="138" spans="1:38" ht="15">
      <c r="A138" s="135">
        <f t="shared" si="4"/>
        <v>25</v>
      </c>
      <c r="B138" s="136" t="str">
        <f t="shared" si="5"/>
        <v>ГБПОУ МО "Колледж "Подмосковье"</v>
      </c>
      <c r="C138" s="137" t="str">
        <f t="shared" si="6"/>
        <v>ЦФО</v>
      </c>
      <c r="D138" s="138" t="str">
        <f t="shared" si="7"/>
        <v>Московская область</v>
      </c>
      <c r="E138" s="139" t="str">
        <f>E134</f>
        <v>38.02.03</v>
      </c>
      <c r="F138" s="140" t="str">
        <f>IFERROR(VLOOKUP(E138,БД!$A$2:$B$578,2,1),"")</f>
        <v>Операционная деятельность в логистике</v>
      </c>
      <c r="G138" s="141" t="str">
        <f>IF(E138&lt;&gt;"","5","")</f>
        <v>5</v>
      </c>
      <c r="H138" s="142" t="str">
        <f>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si="3"/>
        <v>1</v>
      </c>
      <c r="AK138" s="149" t="str">
        <f t="shared" si="8"/>
        <v>проверка пройдена</v>
      </c>
      <c r="AL138" s="132">
        <f t="shared" si="9"/>
        <v>0</v>
      </c>
    </row>
    <row r="139" spans="1:38" ht="15">
      <c r="A139" s="99">
        <f t="shared" si="4"/>
        <v>26</v>
      </c>
      <c r="B139" s="100" t="str">
        <f t="shared" si="5"/>
        <v>ГБПОУ МО "Колледж "Подмосковье"</v>
      </c>
      <c r="C139" s="101" t="str">
        <f t="shared" si="6"/>
        <v>ЦФО</v>
      </c>
      <c r="D139" s="102" t="str">
        <f t="shared" si="7"/>
        <v>Московская область</v>
      </c>
      <c r="E139" s="103" t="s">
        <v>1117</v>
      </c>
      <c r="F139" s="104" t="str">
        <f>IFERROR(VLOOKUP(E139,БД!$A$2:$B$578,2,1),"")</f>
        <v>Организация обслуживания в общественном питании</v>
      </c>
      <c r="G139" s="105" t="str">
        <f>IF(E139&lt;&gt;"","1","")</f>
        <v>1</v>
      </c>
      <c r="H139" s="150" t="str">
        <f>IF(E139&lt;&gt;"",БД!$G$4,"")</f>
        <v>Всего (общая численность выпускников)</v>
      </c>
      <c r="I139" s="107">
        <v>18</v>
      </c>
      <c r="J139" s="108">
        <v>14</v>
      </c>
      <c r="K139" s="109">
        <v>14</v>
      </c>
      <c r="L139" s="109"/>
      <c r="M139" s="109"/>
      <c r="N139" s="110"/>
      <c r="O139" s="109">
        <v>2</v>
      </c>
      <c r="P139" s="110"/>
      <c r="Q139" s="110"/>
      <c r="R139" s="109">
        <v>2</v>
      </c>
      <c r="S139" s="110"/>
      <c r="T139" s="110"/>
      <c r="U139" s="110"/>
      <c r="V139" s="110"/>
      <c r="W139" s="110"/>
      <c r="X139" s="110"/>
      <c r="Y139" s="110"/>
      <c r="Z139" s="110"/>
      <c r="AA139" s="110"/>
      <c r="AB139" s="110"/>
      <c r="AC139" s="110"/>
      <c r="AD139" s="110"/>
      <c r="AE139" s="110"/>
      <c r="AF139" s="110"/>
      <c r="AG139" s="110"/>
      <c r="AH139" s="111"/>
      <c r="AI139" s="112"/>
      <c r="AJ139" s="113">
        <f t="shared" si="3"/>
        <v>0.875</v>
      </c>
      <c r="AK139" s="114" t="str">
        <f t="shared" si="8"/>
        <v>проверка пройдена</v>
      </c>
      <c r="AL139" s="132">
        <f t="shared" si="9"/>
        <v>0</v>
      </c>
    </row>
    <row r="140" spans="1:38" ht="15">
      <c r="A140" s="116">
        <f t="shared" si="4"/>
        <v>26</v>
      </c>
      <c r="B140" s="117" t="str">
        <f t="shared" si="5"/>
        <v>ГБПОУ МО "Колледж "Подмосковье"</v>
      </c>
      <c r="C140" s="118" t="str">
        <f t="shared" si="6"/>
        <v>ЦФО</v>
      </c>
      <c r="D140" s="119" t="str">
        <f t="shared" si="7"/>
        <v>Московская область</v>
      </c>
      <c r="E140" s="120" t="str">
        <f>E139</f>
        <v>43.02.01</v>
      </c>
      <c r="F140" s="121" t="str">
        <f>IFERROR(VLOOKUP(E140,БД!$A$2:$B$578,2,1),"")</f>
        <v>Организация обслуживания в общественном питании</v>
      </c>
      <c r="G140" s="122" t="str">
        <f>IF(E140&lt;&gt;"","2","")</f>
        <v>2</v>
      </c>
      <c r="H140" s="151" t="str">
        <f>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si="3"/>
        <v>1</v>
      </c>
      <c r="AK140" s="131" t="str">
        <f t="shared" si="8"/>
        <v>проверка пройдена</v>
      </c>
      <c r="AL140" s="132">
        <f t="shared" si="9"/>
        <v>0</v>
      </c>
    </row>
    <row r="141" spans="1:38" ht="15">
      <c r="A141" s="116">
        <f t="shared" si="4"/>
        <v>26</v>
      </c>
      <c r="B141" s="117" t="str">
        <f t="shared" si="5"/>
        <v>ГБПОУ МО "Колледж "Подмосковье"</v>
      </c>
      <c r="C141" s="118" t="str">
        <f t="shared" si="6"/>
        <v>ЦФО</v>
      </c>
      <c r="D141" s="119" t="str">
        <f t="shared" si="7"/>
        <v>Московская область</v>
      </c>
      <c r="E141" s="120" t="str">
        <f>E139</f>
        <v>43.02.01</v>
      </c>
      <c r="F141" s="121" t="str">
        <f>IFERROR(VLOOKUP(E141,БД!$A$2:$B$578,2,1),"")</f>
        <v>Организация обслуживания в общественном питании</v>
      </c>
      <c r="G141" s="122" t="str">
        <f>IF(E141&lt;&gt;"","3","")</f>
        <v>3</v>
      </c>
      <c r="H141" s="151" t="str">
        <f>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si="3"/>
        <v>1</v>
      </c>
      <c r="AK141" s="131" t="str">
        <f t="shared" si="8"/>
        <v>проверка пройдена</v>
      </c>
      <c r="AL141" s="132">
        <f t="shared" si="9"/>
        <v>0</v>
      </c>
    </row>
    <row r="142" spans="1:38" ht="15">
      <c r="A142" s="116">
        <f t="shared" si="4"/>
        <v>26</v>
      </c>
      <c r="B142" s="117" t="str">
        <f t="shared" si="5"/>
        <v>ГБПОУ МО "Колледж "Подмосковье"</v>
      </c>
      <c r="C142" s="118" t="str">
        <f t="shared" si="6"/>
        <v>ЦФО</v>
      </c>
      <c r="D142" s="119" t="str">
        <f t="shared" si="7"/>
        <v>Московская область</v>
      </c>
      <c r="E142" s="120" t="str">
        <f>E139</f>
        <v>43.02.01</v>
      </c>
      <c r="F142" s="121" t="str">
        <f>IFERROR(VLOOKUP(E142,БД!$A$2:$B$578,2,1),"")</f>
        <v>Организация обслуживания в общественном питании</v>
      </c>
      <c r="G142" s="122" t="str">
        <f>IF(E142&lt;&gt;"","4","")</f>
        <v>4</v>
      </c>
      <c r="H142" s="151" t="str">
        <f>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si="3"/>
        <v>1</v>
      </c>
      <c r="AK142" s="131" t="str">
        <f t="shared" si="8"/>
        <v>проверка пройдена</v>
      </c>
      <c r="AL142" s="132">
        <f t="shared" si="9"/>
        <v>0</v>
      </c>
    </row>
    <row r="143" spans="1:38" ht="15">
      <c r="A143" s="135">
        <f t="shared" si="4"/>
        <v>26</v>
      </c>
      <c r="B143" s="136" t="str">
        <f t="shared" si="5"/>
        <v>ГБПОУ МО "Колледж "Подмосковье"</v>
      </c>
      <c r="C143" s="137" t="str">
        <f t="shared" si="6"/>
        <v>ЦФО</v>
      </c>
      <c r="D143" s="138" t="str">
        <f t="shared" si="7"/>
        <v>Московская область</v>
      </c>
      <c r="E143" s="139" t="str">
        <f>E139</f>
        <v>43.02.01</v>
      </c>
      <c r="F143" s="140" t="str">
        <f>IFERROR(VLOOKUP(E143,БД!$A$2:$B$578,2,1),"")</f>
        <v>Организация обслуживания в общественном питании</v>
      </c>
      <c r="G143" s="141" t="str">
        <f>IF(E143&lt;&gt;"","5","")</f>
        <v>5</v>
      </c>
      <c r="H143" s="152" t="str">
        <f>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si="3"/>
        <v>1</v>
      </c>
      <c r="AK143" s="149" t="str">
        <f t="shared" si="8"/>
        <v>проверка пройдена</v>
      </c>
      <c r="AL143" s="132">
        <f t="shared" si="9"/>
        <v>0</v>
      </c>
    </row>
    <row r="144" spans="1:38" ht="15">
      <c r="A144" s="99">
        <f t="shared" si="4"/>
        <v>27</v>
      </c>
      <c r="B144" s="100" t="str">
        <f t="shared" si="5"/>
        <v>ГБПОУ МО "Колледж "Подмосковье"</v>
      </c>
      <c r="C144" s="101" t="str">
        <f t="shared" si="6"/>
        <v>ЦФО</v>
      </c>
      <c r="D144" s="102" t="str">
        <f t="shared" si="7"/>
        <v>Московская область</v>
      </c>
      <c r="E144" s="103" t="s">
        <v>1127</v>
      </c>
      <c r="F144" s="104" t="str">
        <f>IFERROR(VLOOKUP(E144,БД!$A$2:$B$578,2,1),"")</f>
        <v>Сервис на транспорте (по видам транспорта)</v>
      </c>
      <c r="G144" s="105" t="str">
        <f>IF(E144&lt;&gt;"","1","")</f>
        <v>1</v>
      </c>
      <c r="H144" s="150" t="str">
        <f>IF(E144&lt;&gt;"",БД!$G$4,"")</f>
        <v>Всего (общая численность выпускников)</v>
      </c>
      <c r="I144" s="107">
        <v>83</v>
      </c>
      <c r="J144" s="108">
        <v>56</v>
      </c>
      <c r="K144" s="109">
        <v>56</v>
      </c>
      <c r="L144" s="109"/>
      <c r="M144" s="109"/>
      <c r="N144" s="110"/>
      <c r="O144" s="109">
        <v>1</v>
      </c>
      <c r="P144" s="109">
        <v>25</v>
      </c>
      <c r="Q144" s="110"/>
      <c r="R144" s="109">
        <v>1</v>
      </c>
      <c r="S144" s="110"/>
      <c r="T144" s="110"/>
      <c r="U144" s="110"/>
      <c r="V144" s="110"/>
      <c r="W144" s="110"/>
      <c r="X144" s="110"/>
      <c r="Y144" s="110"/>
      <c r="Z144" s="110"/>
      <c r="AA144" s="110"/>
      <c r="AB144" s="110"/>
      <c r="AC144" s="110"/>
      <c r="AD144" s="110"/>
      <c r="AE144" s="110"/>
      <c r="AF144" s="110"/>
      <c r="AG144" s="110"/>
      <c r="AH144" s="111"/>
      <c r="AI144" s="112"/>
      <c r="AJ144" s="113">
        <f t="shared" si="3"/>
        <v>0.68292682926829273</v>
      </c>
      <c r="AK144" s="114" t="str">
        <f t="shared" si="8"/>
        <v>проверка пройдена</v>
      </c>
      <c r="AL144" s="132">
        <f t="shared" si="9"/>
        <v>0</v>
      </c>
    </row>
    <row r="145" spans="1:38" ht="15">
      <c r="A145" s="116">
        <f t="shared" si="4"/>
        <v>27</v>
      </c>
      <c r="B145" s="117" t="str">
        <f t="shared" si="5"/>
        <v>ГБПОУ МО "Колледж "Подмосковье"</v>
      </c>
      <c r="C145" s="118" t="str">
        <f t="shared" si="6"/>
        <v>ЦФО</v>
      </c>
      <c r="D145" s="119" t="str">
        <f t="shared" si="7"/>
        <v>Московская область</v>
      </c>
      <c r="E145" s="120" t="str">
        <f>E144</f>
        <v>43.02.06</v>
      </c>
      <c r="F145" s="121" t="str">
        <f>IFERROR(VLOOKUP(E145,БД!$A$2:$B$578,2,1),"")</f>
        <v>Сервис на транспорте (по видам транспорта)</v>
      </c>
      <c r="G145" s="122" t="str">
        <f>IF(E145&lt;&gt;"","2","")</f>
        <v>2</v>
      </c>
      <c r="H145" s="151" t="str">
        <f>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si="3"/>
        <v>1</v>
      </c>
      <c r="AK145" s="131" t="str">
        <f t="shared" si="8"/>
        <v>проверка пройдена</v>
      </c>
      <c r="AL145" s="132">
        <f t="shared" si="9"/>
        <v>0</v>
      </c>
    </row>
    <row r="146" spans="1:38" ht="15">
      <c r="A146" s="116">
        <f t="shared" si="4"/>
        <v>27</v>
      </c>
      <c r="B146" s="117" t="str">
        <f t="shared" si="5"/>
        <v>ГБПОУ МО "Колледж "Подмосковье"</v>
      </c>
      <c r="C146" s="118" t="str">
        <f t="shared" si="6"/>
        <v>ЦФО</v>
      </c>
      <c r="D146" s="119" t="str">
        <f t="shared" si="7"/>
        <v>Московская область</v>
      </c>
      <c r="E146" s="120" t="str">
        <f>E144</f>
        <v>43.02.06</v>
      </c>
      <c r="F146" s="121" t="str">
        <f>IFERROR(VLOOKUP(E146,БД!$A$2:$B$578,2,1),"")</f>
        <v>Сервис на транспорте (по видам транспорта)</v>
      </c>
      <c r="G146" s="122" t="str">
        <f>IF(E146&lt;&gt;"","3","")</f>
        <v>3</v>
      </c>
      <c r="H146" s="151" t="str">
        <f>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si="3"/>
        <v>1</v>
      </c>
      <c r="AK146" s="131" t="str">
        <f t="shared" si="8"/>
        <v>проверка пройдена</v>
      </c>
      <c r="AL146" s="132">
        <f t="shared" si="9"/>
        <v>0</v>
      </c>
    </row>
    <row r="147" spans="1:38" ht="15">
      <c r="A147" s="116">
        <f t="shared" si="4"/>
        <v>27</v>
      </c>
      <c r="B147" s="117" t="str">
        <f t="shared" si="5"/>
        <v>ГБПОУ МО "Колледж "Подмосковье"</v>
      </c>
      <c r="C147" s="118" t="str">
        <f t="shared" si="6"/>
        <v>ЦФО</v>
      </c>
      <c r="D147" s="119" t="str">
        <f t="shared" si="7"/>
        <v>Московская область</v>
      </c>
      <c r="E147" s="120" t="str">
        <f>E144</f>
        <v>43.02.06</v>
      </c>
      <c r="F147" s="121" t="str">
        <f>IFERROR(VLOOKUP(E147,БД!$A$2:$B$578,2,1),"")</f>
        <v>Сервис на транспорте (по видам транспорта)</v>
      </c>
      <c r="G147" s="122" t="str">
        <f>IF(E147&lt;&gt;"","4","")</f>
        <v>4</v>
      </c>
      <c r="H147" s="151" t="str">
        <f>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si="3"/>
        <v>1</v>
      </c>
      <c r="AK147" s="131" t="str">
        <f t="shared" si="8"/>
        <v>проверка пройдена</v>
      </c>
      <c r="AL147" s="132">
        <f t="shared" si="9"/>
        <v>0</v>
      </c>
    </row>
    <row r="148" spans="1:38" ht="15">
      <c r="A148" s="135">
        <f t="shared" si="4"/>
        <v>27</v>
      </c>
      <c r="B148" s="136" t="str">
        <f t="shared" si="5"/>
        <v>ГБПОУ МО "Колледж "Подмосковье"</v>
      </c>
      <c r="C148" s="137" t="str">
        <f t="shared" si="6"/>
        <v>ЦФО</v>
      </c>
      <c r="D148" s="138" t="str">
        <f t="shared" si="7"/>
        <v>Московская область</v>
      </c>
      <c r="E148" s="139" t="str">
        <f>E144</f>
        <v>43.02.06</v>
      </c>
      <c r="F148" s="140" t="str">
        <f>IFERROR(VLOOKUP(E148,БД!$A$2:$B$578,2,1),"")</f>
        <v>Сервис на транспорте (по видам транспорта)</v>
      </c>
      <c r="G148" s="141" t="str">
        <f>IF(E148&lt;&gt;"","5","")</f>
        <v>5</v>
      </c>
      <c r="H148" s="152" t="str">
        <f>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si="3"/>
        <v>1</v>
      </c>
      <c r="AK148" s="149" t="str">
        <f t="shared" si="8"/>
        <v>проверка пройдена</v>
      </c>
      <c r="AL148" s="132">
        <f t="shared" si="9"/>
        <v>0</v>
      </c>
    </row>
    <row r="149" spans="1:38" ht="15">
      <c r="A149" s="99">
        <f t="shared" si="4"/>
        <v>28</v>
      </c>
      <c r="B149" s="100" t="str">
        <f t="shared" si="5"/>
        <v>ГБПОУ МО "Колледж "Подмосковье"</v>
      </c>
      <c r="C149" s="101" t="str">
        <f t="shared" si="6"/>
        <v>ЦФО</v>
      </c>
      <c r="D149" s="102" t="str">
        <f t="shared" si="7"/>
        <v>Московская область</v>
      </c>
      <c r="E149" s="103" t="s">
        <v>1141</v>
      </c>
      <c r="F149" s="104" t="str">
        <f>IFERROR(VLOOKUP(E149,БД!$A$2:$B$578,2,1),"")</f>
        <v>Технология парикмахерского искусства</v>
      </c>
      <c r="G149" s="105" t="str">
        <f>IF(E149&lt;&gt;"","1","")</f>
        <v>1</v>
      </c>
      <c r="H149" s="106" t="str">
        <f>IF(E149&lt;&gt;"",БД!$G$4,"")</f>
        <v>Всего (общая численность выпускников)</v>
      </c>
      <c r="I149" s="107">
        <v>24</v>
      </c>
      <c r="J149" s="108">
        <v>23</v>
      </c>
      <c r="K149" s="109">
        <v>23</v>
      </c>
      <c r="L149" s="109"/>
      <c r="M149" s="109"/>
      <c r="N149" s="110"/>
      <c r="O149" s="110"/>
      <c r="P149" s="110"/>
      <c r="Q149" s="110"/>
      <c r="R149" s="109">
        <v>1</v>
      </c>
      <c r="S149" s="110"/>
      <c r="T149" s="110"/>
      <c r="U149" s="110"/>
      <c r="V149" s="110"/>
      <c r="W149" s="110"/>
      <c r="X149" s="110"/>
      <c r="Y149" s="110"/>
      <c r="Z149" s="110"/>
      <c r="AA149" s="110"/>
      <c r="AB149" s="110"/>
      <c r="AC149" s="110"/>
      <c r="AD149" s="110"/>
      <c r="AE149" s="110"/>
      <c r="AF149" s="110"/>
      <c r="AG149" s="109"/>
      <c r="AH149" s="111"/>
      <c r="AI149" s="112"/>
      <c r="AJ149" s="113">
        <f t="shared" si="3"/>
        <v>0.95833333333333337</v>
      </c>
      <c r="AK149" s="114" t="str">
        <f t="shared" si="8"/>
        <v>проверка пройдена</v>
      </c>
      <c r="AL149" s="132">
        <f t="shared" si="9"/>
        <v>0</v>
      </c>
    </row>
    <row r="150" spans="1:38" ht="15">
      <c r="A150" s="116">
        <f t="shared" si="4"/>
        <v>28</v>
      </c>
      <c r="B150" s="117" t="str">
        <f t="shared" si="5"/>
        <v>ГБПОУ МО "Колледж "Подмосковье"</v>
      </c>
      <c r="C150" s="118" t="str">
        <f t="shared" si="6"/>
        <v>ЦФО</v>
      </c>
      <c r="D150" s="119" t="str">
        <f t="shared" si="7"/>
        <v>Московская область</v>
      </c>
      <c r="E150" s="120" t="str">
        <f>E149</f>
        <v>43.02.13</v>
      </c>
      <c r="F150" s="121" t="str">
        <f>IFERROR(VLOOKUP(E150,БД!$A$2:$B$578,2,1),"")</f>
        <v>Технология парикмахерского искусства</v>
      </c>
      <c r="G150" s="122" t="str">
        <f>IF(E150&lt;&gt;"","2","")</f>
        <v>2</v>
      </c>
      <c r="H150" s="123" t="str">
        <f>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si="3"/>
        <v>1</v>
      </c>
      <c r="AK150" s="131" t="str">
        <f t="shared" si="8"/>
        <v>проверка пройдена</v>
      </c>
      <c r="AL150" s="132">
        <f t="shared" si="9"/>
        <v>0</v>
      </c>
    </row>
    <row r="151" spans="1:38" ht="15">
      <c r="A151" s="116">
        <f t="shared" si="4"/>
        <v>28</v>
      </c>
      <c r="B151" s="117" t="str">
        <f t="shared" si="5"/>
        <v>ГБПОУ МО "Колледж "Подмосковье"</v>
      </c>
      <c r="C151" s="118" t="str">
        <f t="shared" si="6"/>
        <v>ЦФО</v>
      </c>
      <c r="D151" s="119" t="str">
        <f t="shared" si="7"/>
        <v>Московская область</v>
      </c>
      <c r="E151" s="120" t="str">
        <f>E149</f>
        <v>43.02.13</v>
      </c>
      <c r="F151" s="121" t="str">
        <f>IFERROR(VLOOKUP(E151,БД!$A$2:$B$578,2,1),"")</f>
        <v>Технология парикмахерского искусства</v>
      </c>
      <c r="G151" s="122" t="str">
        <f>IF(E151&lt;&gt;"","3","")</f>
        <v>3</v>
      </c>
      <c r="H151" s="123" t="str">
        <f>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si="3"/>
        <v>1</v>
      </c>
      <c r="AK151" s="131" t="str">
        <f t="shared" si="8"/>
        <v>проверка пройдена</v>
      </c>
      <c r="AL151" s="132">
        <f t="shared" si="9"/>
        <v>0</v>
      </c>
    </row>
    <row r="152" spans="1:38" ht="15">
      <c r="A152" s="116">
        <f t="shared" si="4"/>
        <v>28</v>
      </c>
      <c r="B152" s="117" t="str">
        <f t="shared" si="5"/>
        <v>ГБПОУ МО "Колледж "Подмосковье"</v>
      </c>
      <c r="C152" s="118" t="str">
        <f t="shared" si="6"/>
        <v>ЦФО</v>
      </c>
      <c r="D152" s="119" t="str">
        <f t="shared" si="7"/>
        <v>Московская область</v>
      </c>
      <c r="E152" s="120" t="str">
        <f>E149</f>
        <v>43.02.13</v>
      </c>
      <c r="F152" s="121" t="str">
        <f>IFERROR(VLOOKUP(E152,БД!$A$2:$B$578,2,1),"")</f>
        <v>Технология парикмахерского искусства</v>
      </c>
      <c r="G152" s="122" t="str">
        <f>IF(E152&lt;&gt;"","4","")</f>
        <v>4</v>
      </c>
      <c r="H152" s="123" t="str">
        <f>IF(E152&lt;&gt;"",БД!$G$7,"")</f>
        <v>Инвалиды и дети-инвалиды (кроме учтенных в строке 03)</v>
      </c>
      <c r="I152" s="124">
        <v>1</v>
      </c>
      <c r="J152" s="125">
        <v>1</v>
      </c>
      <c r="K152" s="126">
        <v>1</v>
      </c>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si="3"/>
        <v>1</v>
      </c>
      <c r="AK152" s="131" t="str">
        <f t="shared" si="8"/>
        <v>проверка пройдена</v>
      </c>
      <c r="AL152" s="132">
        <f t="shared" si="9"/>
        <v>0</v>
      </c>
    </row>
    <row r="153" spans="1:38" ht="15">
      <c r="A153" s="135">
        <f t="shared" si="4"/>
        <v>28</v>
      </c>
      <c r="B153" s="136" t="str">
        <f t="shared" si="5"/>
        <v>ГБПОУ МО "Колледж "Подмосковье"</v>
      </c>
      <c r="C153" s="137" t="str">
        <f t="shared" si="6"/>
        <v>ЦФО</v>
      </c>
      <c r="D153" s="138" t="str">
        <f t="shared" si="7"/>
        <v>Московская область</v>
      </c>
      <c r="E153" s="139" t="str">
        <f>E149</f>
        <v>43.02.13</v>
      </c>
      <c r="F153" s="140" t="str">
        <f>IFERROR(VLOOKUP(E153,БД!$A$2:$B$578,2,1),"")</f>
        <v>Технология парикмахерского искусства</v>
      </c>
      <c r="G153" s="141" t="str">
        <f>IF(E153&lt;&gt;"","5","")</f>
        <v>5</v>
      </c>
      <c r="H153" s="142" t="str">
        <f>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si="3"/>
        <v>1</v>
      </c>
      <c r="AK153" s="149" t="str">
        <f t="shared" si="8"/>
        <v>проверка пройдена</v>
      </c>
      <c r="AL153" s="132">
        <f t="shared" si="9"/>
        <v>0</v>
      </c>
    </row>
    <row r="154" spans="1:38" ht="15">
      <c r="A154" s="99">
        <f t="shared" si="4"/>
        <v>29</v>
      </c>
      <c r="B154" s="100" t="str">
        <f t="shared" si="5"/>
        <v>ГБПОУ МО "Колледж "Подмосковье"</v>
      </c>
      <c r="C154" s="101" t="str">
        <f t="shared" si="6"/>
        <v>ЦФО</v>
      </c>
      <c r="D154" s="102" t="str">
        <f t="shared" si="7"/>
        <v>Московская область</v>
      </c>
      <c r="E154" s="103" t="s">
        <v>1143</v>
      </c>
      <c r="F154" s="104" t="str">
        <f>IFERROR(VLOOKUP(E154,БД!$A$2:$B$578,2,1),"")</f>
        <v>Гостиничное дело</v>
      </c>
      <c r="G154" s="105" t="str">
        <f>IF(E154&lt;&gt;"","1","")</f>
        <v>1</v>
      </c>
      <c r="H154" s="150" t="str">
        <f>IF(E154&lt;&gt;"",БД!$G$4,"")</f>
        <v>Всего (общая численность выпускников)</v>
      </c>
      <c r="I154" s="107">
        <v>25</v>
      </c>
      <c r="J154" s="108">
        <v>25</v>
      </c>
      <c r="K154" s="109">
        <v>25</v>
      </c>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si="3"/>
        <v>1</v>
      </c>
      <c r="AK154" s="114" t="str">
        <f t="shared" si="8"/>
        <v>проверка пройдена</v>
      </c>
      <c r="AL154" s="132">
        <f t="shared" si="9"/>
        <v>0</v>
      </c>
    </row>
    <row r="155" spans="1:38" ht="15">
      <c r="A155" s="116">
        <f t="shared" si="4"/>
        <v>29</v>
      </c>
      <c r="B155" s="117" t="str">
        <f t="shared" si="5"/>
        <v>ГБПОУ МО "Колледж "Подмосковье"</v>
      </c>
      <c r="C155" s="118" t="str">
        <f t="shared" si="6"/>
        <v>ЦФО</v>
      </c>
      <c r="D155" s="119" t="str">
        <f t="shared" si="7"/>
        <v>Московская область</v>
      </c>
      <c r="E155" s="120" t="str">
        <f>E154</f>
        <v>43.02.14</v>
      </c>
      <c r="F155" s="121" t="str">
        <f>IFERROR(VLOOKUP(E155,БД!$A$2:$B$578,2,1),"")</f>
        <v>Гостиничное дело</v>
      </c>
      <c r="G155" s="122" t="str">
        <f>IF(E155&lt;&gt;"","2","")</f>
        <v>2</v>
      </c>
      <c r="H155" s="151" t="str">
        <f>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si="3"/>
        <v>1</v>
      </c>
      <c r="AK155" s="131" t="str">
        <f t="shared" si="8"/>
        <v>проверка пройдена</v>
      </c>
      <c r="AL155" s="132">
        <f t="shared" si="9"/>
        <v>0</v>
      </c>
    </row>
    <row r="156" spans="1:38" ht="15">
      <c r="A156" s="116">
        <f t="shared" si="4"/>
        <v>29</v>
      </c>
      <c r="B156" s="117" t="str">
        <f t="shared" si="5"/>
        <v>ГБПОУ МО "Колледж "Подмосковье"</v>
      </c>
      <c r="C156" s="118" t="str">
        <f t="shared" si="6"/>
        <v>ЦФО</v>
      </c>
      <c r="D156" s="119" t="str">
        <f t="shared" si="7"/>
        <v>Московская область</v>
      </c>
      <c r="E156" s="120" t="str">
        <f>E154</f>
        <v>43.02.14</v>
      </c>
      <c r="F156" s="121" t="str">
        <f>IFERROR(VLOOKUP(E156,БД!$A$2:$B$578,2,1),"")</f>
        <v>Гостиничное дело</v>
      </c>
      <c r="G156" s="122" t="str">
        <f>IF(E156&lt;&gt;"","3","")</f>
        <v>3</v>
      </c>
      <c r="H156" s="151" t="str">
        <f>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si="3"/>
        <v>1</v>
      </c>
      <c r="AK156" s="131" t="str">
        <f t="shared" si="8"/>
        <v>проверка пройдена</v>
      </c>
      <c r="AL156" s="132">
        <f t="shared" si="9"/>
        <v>0</v>
      </c>
    </row>
    <row r="157" spans="1:38" ht="15">
      <c r="A157" s="116">
        <f t="shared" si="4"/>
        <v>29</v>
      </c>
      <c r="B157" s="117" t="str">
        <f t="shared" si="5"/>
        <v>ГБПОУ МО "Колледж "Подмосковье"</v>
      </c>
      <c r="C157" s="118" t="str">
        <f t="shared" si="6"/>
        <v>ЦФО</v>
      </c>
      <c r="D157" s="119" t="str">
        <f t="shared" si="7"/>
        <v>Московская область</v>
      </c>
      <c r="E157" s="120" t="str">
        <f>E154</f>
        <v>43.02.14</v>
      </c>
      <c r="F157" s="121" t="str">
        <f>IFERROR(VLOOKUP(E157,БД!$A$2:$B$578,2,1),"")</f>
        <v>Гостиничное дело</v>
      </c>
      <c r="G157" s="122" t="str">
        <f>IF(E157&lt;&gt;"","4","")</f>
        <v>4</v>
      </c>
      <c r="H157" s="151" t="str">
        <f>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si="3"/>
        <v>1</v>
      </c>
      <c r="AK157" s="131" t="str">
        <f t="shared" si="8"/>
        <v>проверка пройдена</v>
      </c>
      <c r="AL157" s="132">
        <f t="shared" si="9"/>
        <v>0</v>
      </c>
    </row>
    <row r="158" spans="1:38" ht="15">
      <c r="A158" s="135">
        <f t="shared" si="4"/>
        <v>29</v>
      </c>
      <c r="B158" s="136" t="str">
        <f t="shared" si="5"/>
        <v>ГБПОУ МО "Колледж "Подмосковье"</v>
      </c>
      <c r="C158" s="137" t="str">
        <f t="shared" si="6"/>
        <v>ЦФО</v>
      </c>
      <c r="D158" s="138" t="str">
        <f t="shared" si="7"/>
        <v>Московская область</v>
      </c>
      <c r="E158" s="139" t="str">
        <f>E154</f>
        <v>43.02.14</v>
      </c>
      <c r="F158" s="140" t="str">
        <f>IFERROR(VLOOKUP(E158,БД!$A$2:$B$578,2,1),"")</f>
        <v>Гостиничное дело</v>
      </c>
      <c r="G158" s="141" t="str">
        <f>IF(E158&lt;&gt;"","5","")</f>
        <v>5</v>
      </c>
      <c r="H158" s="152" t="str">
        <f>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si="3"/>
        <v>1</v>
      </c>
      <c r="AK158" s="149" t="str">
        <f t="shared" si="8"/>
        <v>проверка пройдена</v>
      </c>
      <c r="AL158" s="132">
        <f t="shared" si="9"/>
        <v>0</v>
      </c>
    </row>
    <row r="159" spans="1:38" ht="15">
      <c r="A159" s="99">
        <f t="shared" si="4"/>
        <v>30</v>
      </c>
      <c r="B159" s="100" t="str">
        <f t="shared" si="5"/>
        <v>ГБПОУ МО "Колледж "Подмосковье"</v>
      </c>
      <c r="C159" s="101" t="str">
        <f t="shared" si="6"/>
        <v>ЦФО</v>
      </c>
      <c r="D159" s="102" t="str">
        <f t="shared" si="7"/>
        <v>Московская область</v>
      </c>
      <c r="E159" s="103" t="s">
        <v>1145</v>
      </c>
      <c r="F159" s="104" t="str">
        <f>IFERROR(VLOOKUP(E159,БД!$A$2:$B$578,2,1),"")</f>
        <v>Поварское и кондитерское дело</v>
      </c>
      <c r="G159" s="105" t="str">
        <f>IF(E159&lt;&gt;"","1","")</f>
        <v>1</v>
      </c>
      <c r="H159" s="150" t="str">
        <f>IF(E159&lt;&gt;"",БД!$G$4,"")</f>
        <v>Всего (общая численность выпускников)</v>
      </c>
      <c r="I159" s="107">
        <v>46</v>
      </c>
      <c r="J159" s="108">
        <v>28</v>
      </c>
      <c r="K159" s="109">
        <v>28</v>
      </c>
      <c r="L159" s="109"/>
      <c r="M159" s="109"/>
      <c r="N159" s="110"/>
      <c r="O159" s="110"/>
      <c r="P159" s="109">
        <v>17</v>
      </c>
      <c r="Q159" s="110"/>
      <c r="R159" s="109">
        <v>1</v>
      </c>
      <c r="S159" s="110"/>
      <c r="T159" s="110"/>
      <c r="U159" s="110"/>
      <c r="V159" s="110"/>
      <c r="W159" s="110"/>
      <c r="X159" s="110"/>
      <c r="Y159" s="110"/>
      <c r="Z159" s="110"/>
      <c r="AA159" s="110"/>
      <c r="AB159" s="110"/>
      <c r="AC159" s="110"/>
      <c r="AD159" s="110"/>
      <c r="AE159" s="110"/>
      <c r="AF159" s="110"/>
      <c r="AG159" s="110"/>
      <c r="AH159" s="111"/>
      <c r="AI159" s="112"/>
      <c r="AJ159" s="113">
        <f t="shared" si="3"/>
        <v>0.60869565217391308</v>
      </c>
      <c r="AK159" s="114" t="str">
        <f t="shared" si="8"/>
        <v>проверка пройдена</v>
      </c>
      <c r="AL159" s="132">
        <f t="shared" si="9"/>
        <v>0</v>
      </c>
    </row>
    <row r="160" spans="1:38" ht="15">
      <c r="A160" s="116">
        <f t="shared" si="4"/>
        <v>30</v>
      </c>
      <c r="B160" s="117" t="str">
        <f t="shared" si="5"/>
        <v>ГБПОУ МО "Колледж "Подмосковье"</v>
      </c>
      <c r="C160" s="118" t="str">
        <f t="shared" si="6"/>
        <v>ЦФО</v>
      </c>
      <c r="D160" s="119" t="str">
        <f t="shared" si="7"/>
        <v>Московская область</v>
      </c>
      <c r="E160" s="120" t="str">
        <f>E159</f>
        <v>43.02.15</v>
      </c>
      <c r="F160" s="121" t="str">
        <f>IFERROR(VLOOKUP(E160,БД!$A$2:$B$578,2,1),"")</f>
        <v>Поварское и кондитерское дело</v>
      </c>
      <c r="G160" s="122" t="str">
        <f>IF(E160&lt;&gt;"","2","")</f>
        <v>2</v>
      </c>
      <c r="H160" s="151" t="str">
        <f>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si="3"/>
        <v>1</v>
      </c>
      <c r="AK160" s="131" t="str">
        <f t="shared" si="8"/>
        <v>проверка пройдена</v>
      </c>
      <c r="AL160" s="132">
        <f t="shared" si="9"/>
        <v>0</v>
      </c>
    </row>
    <row r="161" spans="1:38" ht="15">
      <c r="A161" s="116">
        <f t="shared" si="4"/>
        <v>30</v>
      </c>
      <c r="B161" s="117" t="str">
        <f t="shared" si="5"/>
        <v>ГБПОУ МО "Колледж "Подмосковье"</v>
      </c>
      <c r="C161" s="118" t="str">
        <f t="shared" si="6"/>
        <v>ЦФО</v>
      </c>
      <c r="D161" s="119" t="str">
        <f t="shared" si="7"/>
        <v>Московская область</v>
      </c>
      <c r="E161" s="120" t="str">
        <f>E159</f>
        <v>43.02.15</v>
      </c>
      <c r="F161" s="121" t="str">
        <f>IFERROR(VLOOKUP(E161,БД!$A$2:$B$578,2,1),"")</f>
        <v>Поварское и кондитерское дело</v>
      </c>
      <c r="G161" s="122" t="str">
        <f>IF(E161&lt;&gt;"","3","")</f>
        <v>3</v>
      </c>
      <c r="H161" s="151" t="str">
        <f>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si="3"/>
        <v>1</v>
      </c>
      <c r="AK161" s="131" t="str">
        <f t="shared" si="8"/>
        <v>проверка пройдена</v>
      </c>
      <c r="AL161" s="132">
        <f t="shared" si="9"/>
        <v>0</v>
      </c>
    </row>
    <row r="162" spans="1:38" ht="15">
      <c r="A162" s="116">
        <f t="shared" si="4"/>
        <v>30</v>
      </c>
      <c r="B162" s="117" t="str">
        <f t="shared" si="5"/>
        <v>ГБПОУ МО "Колледж "Подмосковье"</v>
      </c>
      <c r="C162" s="118" t="str">
        <f t="shared" si="6"/>
        <v>ЦФО</v>
      </c>
      <c r="D162" s="119" t="str">
        <f t="shared" si="7"/>
        <v>Московская область</v>
      </c>
      <c r="E162" s="120" t="str">
        <f>E159</f>
        <v>43.02.15</v>
      </c>
      <c r="F162" s="121" t="str">
        <f>IFERROR(VLOOKUP(E162,БД!$A$2:$B$578,2,1),"")</f>
        <v>Поварское и кондитерское дело</v>
      </c>
      <c r="G162" s="122" t="str">
        <f>IF(E162&lt;&gt;"","4","")</f>
        <v>4</v>
      </c>
      <c r="H162" s="151" t="str">
        <f>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si="3"/>
        <v>1</v>
      </c>
      <c r="AK162" s="131" t="str">
        <f t="shared" si="8"/>
        <v>проверка пройдена</v>
      </c>
      <c r="AL162" s="132">
        <f t="shared" si="9"/>
        <v>0</v>
      </c>
    </row>
    <row r="163" spans="1:38" ht="15">
      <c r="A163" s="135">
        <f t="shared" si="4"/>
        <v>30</v>
      </c>
      <c r="B163" s="136" t="str">
        <f t="shared" si="5"/>
        <v>ГБПОУ МО "Колледж "Подмосковье"</v>
      </c>
      <c r="C163" s="137" t="str">
        <f t="shared" si="6"/>
        <v>ЦФО</v>
      </c>
      <c r="D163" s="138" t="str">
        <f t="shared" si="7"/>
        <v>Московская область</v>
      </c>
      <c r="E163" s="139" t="str">
        <f>E159</f>
        <v>43.02.15</v>
      </c>
      <c r="F163" s="140" t="str">
        <f>IFERROR(VLOOKUP(E163,БД!$A$2:$B$578,2,1),"")</f>
        <v>Поварское и кондитерское дело</v>
      </c>
      <c r="G163" s="141" t="str">
        <f>IF(E163&lt;&gt;"","5","")</f>
        <v>5</v>
      </c>
      <c r="H163" s="152" t="str">
        <f>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si="3"/>
        <v>1</v>
      </c>
      <c r="AK163" s="149" t="str">
        <f t="shared" si="8"/>
        <v>проверка пройдена</v>
      </c>
      <c r="AL163" s="132">
        <f t="shared" si="9"/>
        <v>0</v>
      </c>
    </row>
    <row r="164" spans="1:38" ht="15">
      <c r="A164" s="99">
        <f t="shared" si="4"/>
        <v>31</v>
      </c>
      <c r="B164" s="100" t="str">
        <f t="shared" si="5"/>
        <v>ГБПОУ МО "Колледж "Подмосковье"</v>
      </c>
      <c r="C164" s="101" t="str">
        <f t="shared" si="6"/>
        <v>ЦФО</v>
      </c>
      <c r="D164" s="102" t="str">
        <f t="shared" si="7"/>
        <v>Московская область</v>
      </c>
      <c r="E164" s="103" t="s">
        <v>1165</v>
      </c>
      <c r="F164" s="104" t="str">
        <f>IFERROR(VLOOKUP(E164,БД!$A$2:$B$578,2,1),"")</f>
        <v>Документационное обеспечение управления и архивоведение</v>
      </c>
      <c r="G164" s="105" t="str">
        <f>IF(E164&lt;&gt;"","1","")</f>
        <v>1</v>
      </c>
      <c r="H164" s="106" t="str">
        <f>IF(E164&lt;&gt;"",БД!$G$4,"")</f>
        <v>Всего (общая численность выпускников)</v>
      </c>
      <c r="I164" s="107">
        <v>26</v>
      </c>
      <c r="J164" s="108">
        <v>24</v>
      </c>
      <c r="K164" s="109">
        <v>24</v>
      </c>
      <c r="L164" s="109"/>
      <c r="M164" s="109"/>
      <c r="N164" s="110"/>
      <c r="O164" s="110"/>
      <c r="P164" s="110"/>
      <c r="Q164" s="110"/>
      <c r="R164" s="109">
        <v>2</v>
      </c>
      <c r="S164" s="110"/>
      <c r="T164" s="110"/>
      <c r="U164" s="110"/>
      <c r="V164" s="110"/>
      <c r="W164" s="110"/>
      <c r="X164" s="110"/>
      <c r="Y164" s="110"/>
      <c r="Z164" s="110"/>
      <c r="AA164" s="110"/>
      <c r="AB164" s="110"/>
      <c r="AC164" s="110"/>
      <c r="AD164" s="110"/>
      <c r="AE164" s="110"/>
      <c r="AF164" s="110"/>
      <c r="AG164" s="109"/>
      <c r="AH164" s="111"/>
      <c r="AI164" s="112"/>
      <c r="AJ164" s="113">
        <f t="shared" si="3"/>
        <v>0.92307692307692313</v>
      </c>
      <c r="AK164" s="114" t="str">
        <f t="shared" si="8"/>
        <v>проверка пройдена</v>
      </c>
      <c r="AL164" s="132">
        <f t="shared" si="9"/>
        <v>0</v>
      </c>
    </row>
    <row r="165" spans="1:38" ht="15">
      <c r="A165" s="116">
        <f t="shared" si="4"/>
        <v>31</v>
      </c>
      <c r="B165" s="117" t="str">
        <f t="shared" si="5"/>
        <v>ГБПОУ МО "Колледж "Подмосковье"</v>
      </c>
      <c r="C165" s="118" t="str">
        <f t="shared" si="6"/>
        <v>ЦФО</v>
      </c>
      <c r="D165" s="119" t="str">
        <f t="shared" si="7"/>
        <v>Московская область</v>
      </c>
      <c r="E165" s="120" t="str">
        <f>E164</f>
        <v>46.02.01</v>
      </c>
      <c r="F165" s="121" t="str">
        <f>IFERROR(VLOOKUP(E165,БД!$A$2:$B$578,2,1),"")</f>
        <v>Документационное обеспечение управления и архивоведение</v>
      </c>
      <c r="G165" s="122" t="str">
        <f>IF(E165&lt;&gt;"","2","")</f>
        <v>2</v>
      </c>
      <c r="H165" s="123" t="str">
        <f>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si="3"/>
        <v>1</v>
      </c>
      <c r="AK165" s="131" t="str">
        <f t="shared" si="8"/>
        <v>проверка пройдена</v>
      </c>
      <c r="AL165" s="132">
        <f t="shared" si="9"/>
        <v>0</v>
      </c>
    </row>
    <row r="166" spans="1:38" ht="15">
      <c r="A166" s="116">
        <f t="shared" si="4"/>
        <v>31</v>
      </c>
      <c r="B166" s="117" t="str">
        <f t="shared" si="5"/>
        <v>ГБПОУ МО "Колледж "Подмосковье"</v>
      </c>
      <c r="C166" s="118" t="str">
        <f t="shared" si="6"/>
        <v>ЦФО</v>
      </c>
      <c r="D166" s="119" t="str">
        <f t="shared" si="7"/>
        <v>Московская область</v>
      </c>
      <c r="E166" s="120" t="str">
        <f>E164</f>
        <v>46.02.01</v>
      </c>
      <c r="F166" s="121" t="str">
        <f>IFERROR(VLOOKUP(E166,БД!$A$2:$B$578,2,1),"")</f>
        <v>Документационное обеспечение управления и архивоведение</v>
      </c>
      <c r="G166" s="122" t="str">
        <f>IF(E166&lt;&gt;"","3","")</f>
        <v>3</v>
      </c>
      <c r="H166" s="123" t="str">
        <f>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si="3"/>
        <v>1</v>
      </c>
      <c r="AK166" s="131" t="str">
        <f t="shared" si="8"/>
        <v>проверка пройдена</v>
      </c>
      <c r="AL166" s="132">
        <f t="shared" si="9"/>
        <v>0</v>
      </c>
    </row>
    <row r="167" spans="1:38" ht="15">
      <c r="A167" s="116">
        <f t="shared" si="4"/>
        <v>31</v>
      </c>
      <c r="B167" s="117" t="str">
        <f t="shared" si="5"/>
        <v>ГБПОУ МО "Колледж "Подмосковье"</v>
      </c>
      <c r="C167" s="118" t="str">
        <f t="shared" si="6"/>
        <v>ЦФО</v>
      </c>
      <c r="D167" s="119" t="str">
        <f t="shared" si="7"/>
        <v>Московская область</v>
      </c>
      <c r="E167" s="120" t="str">
        <f>E164</f>
        <v>46.02.01</v>
      </c>
      <c r="F167" s="121" t="str">
        <f>IFERROR(VLOOKUP(E167,БД!$A$2:$B$578,2,1),"")</f>
        <v>Документационное обеспечение управления и архивоведение</v>
      </c>
      <c r="G167" s="122" t="str">
        <f>IF(E167&lt;&gt;"","4","")</f>
        <v>4</v>
      </c>
      <c r="H167" s="123" t="str">
        <f>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si="3"/>
        <v>1</v>
      </c>
      <c r="AK167" s="131" t="str">
        <f t="shared" si="8"/>
        <v>проверка пройдена</v>
      </c>
      <c r="AL167" s="132">
        <f t="shared" si="9"/>
        <v>0</v>
      </c>
    </row>
    <row r="168" spans="1:38" ht="15">
      <c r="A168" s="135">
        <f t="shared" si="4"/>
        <v>31</v>
      </c>
      <c r="B168" s="136" t="str">
        <f t="shared" si="5"/>
        <v>ГБПОУ МО "Колледж "Подмосковье"</v>
      </c>
      <c r="C168" s="137" t="str">
        <f t="shared" si="6"/>
        <v>ЦФО</v>
      </c>
      <c r="D168" s="138" t="str">
        <f t="shared" si="7"/>
        <v>Московская область</v>
      </c>
      <c r="E168" s="139" t="str">
        <f>E164</f>
        <v>46.02.01</v>
      </c>
      <c r="F168" s="140" t="str">
        <f>IFERROR(VLOOKUP(E168,БД!$A$2:$B$578,2,1),"")</f>
        <v>Документационное обеспечение управления и архивоведение</v>
      </c>
      <c r="G168" s="141" t="str">
        <f>IF(E168&lt;&gt;"","5","")</f>
        <v>5</v>
      </c>
      <c r="H168" s="142" t="str">
        <f>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si="3"/>
        <v>1</v>
      </c>
      <c r="AK168" s="149" t="str">
        <f t="shared" si="8"/>
        <v>проверка пройдена</v>
      </c>
      <c r="AL168" s="132">
        <f t="shared" si="9"/>
        <v>0</v>
      </c>
    </row>
    <row r="169" spans="1:38" ht="15">
      <c r="A169" s="99">
        <f t="shared" si="4"/>
        <v>32</v>
      </c>
      <c r="B169" s="100" t="str">
        <f t="shared" si="5"/>
        <v>ГБПОУ МО "Колледж "Подмосковье"</v>
      </c>
      <c r="C169" s="101" t="str">
        <f t="shared" si="6"/>
        <v>ЦФО</v>
      </c>
      <c r="D169" s="102" t="str">
        <f t="shared" si="7"/>
        <v>Московская область</v>
      </c>
      <c r="E169" s="103" t="s">
        <v>634</v>
      </c>
      <c r="F169" s="104" t="str">
        <f>IFERROR(VLOOKUP(E169,БД!$A$2:$B$578,2,1),"")</f>
        <v>Защита в чрезвычайных ситуациях</v>
      </c>
      <c r="G169" s="105" t="str">
        <f>IF(E169&lt;&gt;"","1","")</f>
        <v>1</v>
      </c>
      <c r="H169" s="150" t="str">
        <f>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si="3"/>
        <v>1</v>
      </c>
      <c r="AK169" s="114" t="str">
        <f t="shared" si="8"/>
        <v>проверка пройдена</v>
      </c>
      <c r="AL169" s="132">
        <f t="shared" si="9"/>
        <v>0</v>
      </c>
    </row>
    <row r="170" spans="1:38" ht="15">
      <c r="A170" s="116">
        <f t="shared" si="4"/>
        <v>32</v>
      </c>
      <c r="B170" s="117" t="str">
        <f t="shared" si="5"/>
        <v>ГБПОУ МО "Колледж "Подмосковье"</v>
      </c>
      <c r="C170" s="118" t="str">
        <f t="shared" si="6"/>
        <v>ЦФО</v>
      </c>
      <c r="D170" s="119" t="str">
        <f t="shared" si="7"/>
        <v>Московская область</v>
      </c>
      <c r="E170" s="120" t="str">
        <f>E169</f>
        <v>20.02.02</v>
      </c>
      <c r="F170" s="121" t="str">
        <f>IFERROR(VLOOKUP(E170,БД!$A$2:$B$578,2,1),"")</f>
        <v>Защита в чрезвычайных ситуациях</v>
      </c>
      <c r="G170" s="122" t="str">
        <f>IF(E170&lt;&gt;"","2","")</f>
        <v>2</v>
      </c>
      <c r="H170" s="151" t="str">
        <f>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si="3"/>
        <v>1</v>
      </c>
      <c r="AK170" s="131" t="str">
        <f t="shared" si="8"/>
        <v>проверка пройдена</v>
      </c>
      <c r="AL170" s="132">
        <f t="shared" si="9"/>
        <v>0</v>
      </c>
    </row>
    <row r="171" spans="1:38" ht="15">
      <c r="A171" s="116">
        <f t="shared" si="4"/>
        <v>32</v>
      </c>
      <c r="B171" s="117" t="str">
        <f t="shared" si="5"/>
        <v>ГБПОУ МО "Колледж "Подмосковье"</v>
      </c>
      <c r="C171" s="118" t="str">
        <f t="shared" si="6"/>
        <v>ЦФО</v>
      </c>
      <c r="D171" s="119" t="str">
        <f t="shared" si="7"/>
        <v>Московская область</v>
      </c>
      <c r="E171" s="120" t="str">
        <f>E169</f>
        <v>20.02.02</v>
      </c>
      <c r="F171" s="121" t="str">
        <f>IFERROR(VLOOKUP(E171,БД!$A$2:$B$578,2,1),"")</f>
        <v>Защита в чрезвычайных ситуациях</v>
      </c>
      <c r="G171" s="122" t="str">
        <f>IF(E171&lt;&gt;"","3","")</f>
        <v>3</v>
      </c>
      <c r="H171" s="151" t="str">
        <f>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si="3"/>
        <v>1</v>
      </c>
      <c r="AK171" s="131" t="str">
        <f t="shared" si="8"/>
        <v>проверка пройдена</v>
      </c>
      <c r="AL171" s="132">
        <f t="shared" si="9"/>
        <v>0</v>
      </c>
    </row>
    <row r="172" spans="1:38" ht="15">
      <c r="A172" s="116">
        <f t="shared" si="4"/>
        <v>32</v>
      </c>
      <c r="B172" s="117" t="str">
        <f t="shared" si="5"/>
        <v>ГБПОУ МО "Колледж "Подмосковье"</v>
      </c>
      <c r="C172" s="118" t="str">
        <f t="shared" si="6"/>
        <v>ЦФО</v>
      </c>
      <c r="D172" s="119" t="str">
        <f t="shared" si="7"/>
        <v>Московская область</v>
      </c>
      <c r="E172" s="120" t="str">
        <f>E169</f>
        <v>20.02.02</v>
      </c>
      <c r="F172" s="121" t="str">
        <f>IFERROR(VLOOKUP(E172,БД!$A$2:$B$578,2,1),"")</f>
        <v>Защита в чрезвычайных ситуациях</v>
      </c>
      <c r="G172" s="122" t="str">
        <f>IF(E172&lt;&gt;"","4","")</f>
        <v>4</v>
      </c>
      <c r="H172" s="151" t="str">
        <f>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si="3"/>
        <v>1</v>
      </c>
      <c r="AK172" s="131" t="str">
        <f t="shared" si="8"/>
        <v>проверка пройдена</v>
      </c>
      <c r="AL172" s="132">
        <f t="shared" si="9"/>
        <v>0</v>
      </c>
    </row>
    <row r="173" spans="1:38" ht="15">
      <c r="A173" s="135">
        <f t="shared" si="4"/>
        <v>32</v>
      </c>
      <c r="B173" s="136" t="str">
        <f t="shared" si="5"/>
        <v>ГБПОУ МО "Колледж "Подмосковье"</v>
      </c>
      <c r="C173" s="137" t="str">
        <f t="shared" si="6"/>
        <v>ЦФО</v>
      </c>
      <c r="D173" s="138" t="str">
        <f t="shared" si="7"/>
        <v>Московская область</v>
      </c>
      <c r="E173" s="139" t="str">
        <f>E169</f>
        <v>20.02.02</v>
      </c>
      <c r="F173" s="140" t="str">
        <f>IFERROR(VLOOKUP(E173,БД!$A$2:$B$578,2,1),"")</f>
        <v>Защита в чрезвычайных ситуациях</v>
      </c>
      <c r="G173" s="141" t="str">
        <f>IF(E173&lt;&gt;"","5","")</f>
        <v>5</v>
      </c>
      <c r="H173" s="152" t="str">
        <f>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si="3"/>
        <v>1</v>
      </c>
      <c r="AK173" s="149" t="str">
        <f t="shared" si="8"/>
        <v>проверка пройдена</v>
      </c>
      <c r="AL173" s="132">
        <f t="shared" si="9"/>
        <v>0</v>
      </c>
    </row>
    <row r="174" spans="1:38" ht="15">
      <c r="A174" s="99" t="str">
        <f t="shared" si="4"/>
        <v/>
      </c>
      <c r="B174" s="100" t="str">
        <f t="shared" si="5"/>
        <v/>
      </c>
      <c r="C174" s="101" t="str">
        <f t="shared" si="6"/>
        <v/>
      </c>
      <c r="D174" s="102" t="str">
        <f t="shared" si="7"/>
        <v/>
      </c>
      <c r="E174" s="103"/>
      <c r="F174" s="104" t="str">
        <f>IFERROR(VLOOKUP(E174,БД!$A$2:$B$578,2,1),"")</f>
        <v/>
      </c>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8"/>
        <v/>
      </c>
      <c r="AL174" s="132" t="str">
        <f t="shared" si="9"/>
        <v/>
      </c>
    </row>
    <row r="175" spans="1:38" ht="15">
      <c r="A175" s="116" t="str">
        <f t="shared" si="4"/>
        <v/>
      </c>
      <c r="B175" s="117" t="str">
        <f t="shared" si="5"/>
        <v>ГБПОУ МО "Колледж "Подмосковье"</v>
      </c>
      <c r="C175" s="118" t="str">
        <f t="shared" si="6"/>
        <v>ЦФО</v>
      </c>
      <c r="D175" s="119" t="str">
        <f t="shared" si="7"/>
        <v>Московская область</v>
      </c>
      <c r="E175" s="120">
        <f>E174</f>
        <v>0</v>
      </c>
      <c r="F175" s="121" t="str">
        <f>IFERROR(VLOOKUP(E175,БД!$A$2:$B$578,2,1),"")</f>
        <v/>
      </c>
      <c r="G175" s="122" t="str">
        <f>IF(E175&lt;&gt;"","2","")</f>
        <v>2</v>
      </c>
      <c r="H175" s="151" t="str">
        <f>IF(E175&lt;&gt;"",БД!$G$5,"")</f>
        <v>из общей численности выпускников (из строки 01): лица с ОВЗ</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f t="shared" si="3"/>
        <v>1</v>
      </c>
      <c r="AK175" s="131" t="str">
        <f t="shared" si="8"/>
        <v>проверка пройдена</v>
      </c>
      <c r="AL175" s="132">
        <f t="shared" si="9"/>
        <v>0</v>
      </c>
    </row>
    <row r="176" spans="1:38" ht="15">
      <c r="A176" s="116" t="str">
        <f t="shared" si="4"/>
        <v/>
      </c>
      <c r="B176" s="117" t="str">
        <f t="shared" si="5"/>
        <v>ГБПОУ МО "Колледж "Подмосковье"</v>
      </c>
      <c r="C176" s="118" t="str">
        <f t="shared" si="6"/>
        <v>ЦФО</v>
      </c>
      <c r="D176" s="119" t="str">
        <f t="shared" si="7"/>
        <v>Московская область</v>
      </c>
      <c r="E176" s="120">
        <f>E174</f>
        <v>0</v>
      </c>
      <c r="F176" s="121" t="str">
        <f>IFERROR(VLOOKUP(E176,БД!$A$2:$B$578,2,1),"")</f>
        <v/>
      </c>
      <c r="G176" s="122" t="str">
        <f>IF(E176&lt;&gt;"","3","")</f>
        <v>3</v>
      </c>
      <c r="H176" s="151" t="str">
        <f>IF(E176&lt;&gt;"",БД!$G$6,"")</f>
        <v>из числа лиц с ОВЗ (из строки 02): инвалиды и дети-инвалиды</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f t="shared" si="3"/>
        <v>1</v>
      </c>
      <c r="AK176" s="131" t="str">
        <f t="shared" si="8"/>
        <v>проверка пройдена</v>
      </c>
      <c r="AL176" s="132">
        <f t="shared" si="9"/>
        <v>0</v>
      </c>
    </row>
    <row r="177" spans="1:38" ht="15">
      <c r="A177" s="116" t="str">
        <f t="shared" si="4"/>
        <v/>
      </c>
      <c r="B177" s="117" t="str">
        <f t="shared" si="5"/>
        <v>ГБПОУ МО "Колледж "Подмосковье"</v>
      </c>
      <c r="C177" s="118" t="str">
        <f t="shared" si="6"/>
        <v>ЦФО</v>
      </c>
      <c r="D177" s="119" t="str">
        <f t="shared" si="7"/>
        <v>Московская область</v>
      </c>
      <c r="E177" s="120">
        <f>E174</f>
        <v>0</v>
      </c>
      <c r="F177" s="121" t="str">
        <f>IFERROR(VLOOKUP(E177,БД!$A$2:$B$578,2,1),"")</f>
        <v/>
      </c>
      <c r="G177" s="122" t="str">
        <f>IF(E177&lt;&gt;"","4","")</f>
        <v>4</v>
      </c>
      <c r="H177" s="151" t="str">
        <f>IF(E177&lt;&gt;"",БД!$G$7,"")</f>
        <v>Инвалиды и дети-инвалиды (кроме учтенных в строке 03)</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f t="shared" si="3"/>
        <v>1</v>
      </c>
      <c r="AK177" s="131" t="str">
        <f t="shared" si="8"/>
        <v>проверка пройдена</v>
      </c>
      <c r="AL177" s="132">
        <f t="shared" si="9"/>
        <v>0</v>
      </c>
    </row>
    <row r="178" spans="1:38" ht="15">
      <c r="A178" s="135" t="str">
        <f t="shared" si="4"/>
        <v/>
      </c>
      <c r="B178" s="136" t="str">
        <f t="shared" si="5"/>
        <v>ГБПОУ МО "Колледж "Подмосковье"</v>
      </c>
      <c r="C178" s="137" t="str">
        <f t="shared" si="6"/>
        <v>ЦФО</v>
      </c>
      <c r="D178" s="138" t="str">
        <f t="shared" si="7"/>
        <v>Московская область</v>
      </c>
      <c r="E178" s="139">
        <f>E174</f>
        <v>0</v>
      </c>
      <c r="F178" s="140" t="str">
        <f>IFERROR(VLOOKUP(E178,БД!$A$2:$B$578,2,1),"")</f>
        <v/>
      </c>
      <c r="G178" s="141" t="str">
        <f>IF(E178&lt;&gt;"","5","")</f>
        <v>5</v>
      </c>
      <c r="H178" s="152" t="str">
        <f>IF(E178&lt;&gt;"",БД!$G$8,"")</f>
        <v>Имеют договор о целевом обучении</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f t="shared" si="3"/>
        <v>1</v>
      </c>
      <c r="AK178" s="149" t="str">
        <f t="shared" si="8"/>
        <v>проверка пройдена</v>
      </c>
      <c r="AL178" s="132">
        <f t="shared" si="9"/>
        <v>0</v>
      </c>
    </row>
    <row r="179" spans="1:38" ht="15">
      <c r="A179" s="99" t="str">
        <f t="shared" si="4"/>
        <v/>
      </c>
      <c r="B179" s="100" t="str">
        <f t="shared" si="5"/>
        <v/>
      </c>
      <c r="C179" s="101" t="str">
        <f t="shared" si="6"/>
        <v/>
      </c>
      <c r="D179" s="102" t="str">
        <f t="shared" si="7"/>
        <v/>
      </c>
      <c r="E179" s="103"/>
      <c r="F179" s="104" t="str">
        <f>IFERROR(VLOOKUP(E179,БД!$A$2:$B$578,2,1),"")</f>
        <v/>
      </c>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8"/>
        <v/>
      </c>
      <c r="AL179" s="132" t="str">
        <f t="shared" si="9"/>
        <v/>
      </c>
    </row>
    <row r="180" spans="1:38" ht="15">
      <c r="A180" s="116" t="str">
        <f t="shared" si="4"/>
        <v/>
      </c>
      <c r="B180" s="117" t="str">
        <f t="shared" si="5"/>
        <v>ГБПОУ МО "Колледж "Подмосковье"</v>
      </c>
      <c r="C180" s="118" t="str">
        <f t="shared" si="6"/>
        <v>ЦФО</v>
      </c>
      <c r="D180" s="119" t="str">
        <f t="shared" si="7"/>
        <v>Московская область</v>
      </c>
      <c r="E180" s="120">
        <f>E179</f>
        <v>0</v>
      </c>
      <c r="F180" s="121" t="str">
        <f>IFERROR(VLOOKUP(E180,БД!$A$2:$B$578,2,1),"")</f>
        <v/>
      </c>
      <c r="G180" s="122" t="str">
        <f>IF(E180&lt;&gt;"","2","")</f>
        <v>2</v>
      </c>
      <c r="H180" s="123" t="str">
        <f>IF(E180&lt;&gt;"",БД!$G$5,"")</f>
        <v>из общей численности выпускников (из строки 01): лица с ОВЗ</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f t="shared" si="3"/>
        <v>1</v>
      </c>
      <c r="AK180" s="131" t="str">
        <f t="shared" si="8"/>
        <v>проверка пройдена</v>
      </c>
      <c r="AL180" s="132">
        <f t="shared" si="9"/>
        <v>0</v>
      </c>
    </row>
    <row r="181" spans="1:38" ht="15">
      <c r="A181" s="116" t="str">
        <f t="shared" si="4"/>
        <v/>
      </c>
      <c r="B181" s="117" t="str">
        <f t="shared" si="5"/>
        <v>ГБПОУ МО "Колледж "Подмосковье"</v>
      </c>
      <c r="C181" s="118" t="str">
        <f t="shared" si="6"/>
        <v>ЦФО</v>
      </c>
      <c r="D181" s="119" t="str">
        <f t="shared" si="7"/>
        <v>Московская область</v>
      </c>
      <c r="E181" s="120">
        <f>E179</f>
        <v>0</v>
      </c>
      <c r="F181" s="121" t="str">
        <f>IFERROR(VLOOKUP(E181,БД!$A$2:$B$578,2,1),"")</f>
        <v/>
      </c>
      <c r="G181" s="122" t="str">
        <f>IF(E181&lt;&gt;"","3","")</f>
        <v>3</v>
      </c>
      <c r="H181" s="123" t="str">
        <f>IF(E181&lt;&gt;"",БД!$G$6,"")</f>
        <v>из числа лиц с ОВЗ (из строки 02): инвалиды и дети-инвалиды</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f t="shared" si="3"/>
        <v>1</v>
      </c>
      <c r="AK181" s="131" t="str">
        <f t="shared" si="8"/>
        <v>проверка пройдена</v>
      </c>
      <c r="AL181" s="132">
        <f t="shared" si="9"/>
        <v>0</v>
      </c>
    </row>
    <row r="182" spans="1:38" ht="15">
      <c r="A182" s="116" t="str">
        <f t="shared" si="4"/>
        <v/>
      </c>
      <c r="B182" s="117" t="str">
        <f t="shared" si="5"/>
        <v>ГБПОУ МО "Колледж "Подмосковье"</v>
      </c>
      <c r="C182" s="118" t="str">
        <f t="shared" si="6"/>
        <v>ЦФО</v>
      </c>
      <c r="D182" s="119" t="str">
        <f t="shared" si="7"/>
        <v>Московская область</v>
      </c>
      <c r="E182" s="120">
        <f>E179</f>
        <v>0</v>
      </c>
      <c r="F182" s="121" t="str">
        <f>IFERROR(VLOOKUP(E182,БД!$A$2:$B$578,2,1),"")</f>
        <v/>
      </c>
      <c r="G182" s="122" t="str">
        <f>IF(E182&lt;&gt;"","4","")</f>
        <v>4</v>
      </c>
      <c r="H182" s="123" t="str">
        <f>IF(E182&lt;&gt;"",БД!$G$7,"")</f>
        <v>Инвалиды и дети-инвалиды (кроме учтенных в строке 03)</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f t="shared" si="3"/>
        <v>1</v>
      </c>
      <c r="AK182" s="131" t="str">
        <f t="shared" si="8"/>
        <v>проверка пройдена</v>
      </c>
      <c r="AL182" s="132">
        <f t="shared" si="9"/>
        <v>0</v>
      </c>
    </row>
    <row r="183" spans="1:38" ht="15">
      <c r="A183" s="135" t="str">
        <f t="shared" si="4"/>
        <v/>
      </c>
      <c r="B183" s="136" t="str">
        <f t="shared" si="5"/>
        <v>ГБПОУ МО "Колледж "Подмосковье"</v>
      </c>
      <c r="C183" s="137" t="str">
        <f t="shared" si="6"/>
        <v>ЦФО</v>
      </c>
      <c r="D183" s="138" t="str">
        <f t="shared" si="7"/>
        <v>Московская область</v>
      </c>
      <c r="E183" s="139">
        <f>E179</f>
        <v>0</v>
      </c>
      <c r="F183" s="140" t="str">
        <f>IFERROR(VLOOKUP(E183,БД!$A$2:$B$578,2,1),"")</f>
        <v/>
      </c>
      <c r="G183" s="141" t="str">
        <f>IF(E183&lt;&gt;"","5","")</f>
        <v>5</v>
      </c>
      <c r="H183" s="142" t="str">
        <f>IF(E183&lt;&gt;"",БД!$G$8,"")</f>
        <v>Имеют договор о целевом обучении</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f t="shared" si="3"/>
        <v>1</v>
      </c>
      <c r="AK183" s="149" t="str">
        <f t="shared" si="8"/>
        <v>проверка пройдена</v>
      </c>
      <c r="AL183" s="132">
        <f t="shared" si="9"/>
        <v>0</v>
      </c>
    </row>
    <row r="184" spans="1:38" ht="15">
      <c r="A184" s="99" t="str">
        <f t="shared" si="4"/>
        <v/>
      </c>
      <c r="B184" s="100" t="str">
        <f t="shared" si="5"/>
        <v/>
      </c>
      <c r="C184" s="101" t="str">
        <f t="shared" si="6"/>
        <v/>
      </c>
      <c r="D184" s="102" t="str">
        <f t="shared" si="7"/>
        <v/>
      </c>
      <c r="E184" s="103"/>
      <c r="F184" s="104" t="str">
        <f>IFERROR(VLOOKUP(E184,БД!$A$2:$B$578,2,1),"")</f>
        <v/>
      </c>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8"/>
        <v/>
      </c>
      <c r="AL184" s="132" t="str">
        <f t="shared" si="9"/>
        <v/>
      </c>
    </row>
    <row r="185" spans="1:38" ht="15">
      <c r="A185" s="116" t="str">
        <f t="shared" si="4"/>
        <v/>
      </c>
      <c r="B185" s="117" t="str">
        <f t="shared" si="5"/>
        <v>ГБПОУ МО "Колледж "Подмосковье"</v>
      </c>
      <c r="C185" s="118" t="str">
        <f t="shared" si="6"/>
        <v>ЦФО</v>
      </c>
      <c r="D185" s="119" t="str">
        <f t="shared" si="7"/>
        <v>Московская область</v>
      </c>
      <c r="E185" s="120">
        <f>E184</f>
        <v>0</v>
      </c>
      <c r="F185" s="121" t="str">
        <f>IFERROR(VLOOKUP(E185,БД!$A$2:$B$578,2,1),"")</f>
        <v/>
      </c>
      <c r="G185" s="122" t="str">
        <f>IF(E185&lt;&gt;"","2","")</f>
        <v>2</v>
      </c>
      <c r="H185" s="151" t="str">
        <f>IF(E185&lt;&gt;"",БД!$G$5,"")</f>
        <v>из общей численности выпускников (из строки 01): лица с ОВЗ</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f t="shared" si="3"/>
        <v>1</v>
      </c>
      <c r="AK185" s="131" t="str">
        <f t="shared" si="8"/>
        <v>проверка пройдена</v>
      </c>
      <c r="AL185" s="132">
        <f t="shared" si="9"/>
        <v>0</v>
      </c>
    </row>
    <row r="186" spans="1:38" ht="15">
      <c r="A186" s="116" t="str">
        <f t="shared" si="4"/>
        <v/>
      </c>
      <c r="B186" s="117" t="str">
        <f t="shared" si="5"/>
        <v>ГБПОУ МО "Колледж "Подмосковье"</v>
      </c>
      <c r="C186" s="118" t="str">
        <f t="shared" si="6"/>
        <v>ЦФО</v>
      </c>
      <c r="D186" s="119" t="str">
        <f t="shared" si="7"/>
        <v>Московская область</v>
      </c>
      <c r="E186" s="120">
        <f>E184</f>
        <v>0</v>
      </c>
      <c r="F186" s="121" t="str">
        <f>IFERROR(VLOOKUP(E186,БД!$A$2:$B$578,2,1),"")</f>
        <v/>
      </c>
      <c r="G186" s="122" t="str">
        <f>IF(E186&lt;&gt;"","3","")</f>
        <v>3</v>
      </c>
      <c r="H186" s="151" t="str">
        <f>IF(E186&lt;&gt;"",БД!$G$6,"")</f>
        <v>из числа лиц с ОВЗ (из строки 02): инвалиды и дети-инвалиды</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f t="shared" si="3"/>
        <v>1</v>
      </c>
      <c r="AK186" s="131" t="str">
        <f t="shared" si="8"/>
        <v>проверка пройдена</v>
      </c>
      <c r="AL186" s="132">
        <f t="shared" si="9"/>
        <v>0</v>
      </c>
    </row>
    <row r="187" spans="1:38" ht="15">
      <c r="A187" s="116" t="str">
        <f t="shared" si="4"/>
        <v/>
      </c>
      <c r="B187" s="117" t="str">
        <f t="shared" si="5"/>
        <v>ГБПОУ МО "Колледж "Подмосковье"</v>
      </c>
      <c r="C187" s="118" t="str">
        <f t="shared" si="6"/>
        <v>ЦФО</v>
      </c>
      <c r="D187" s="119" t="str">
        <f t="shared" si="7"/>
        <v>Московская область</v>
      </c>
      <c r="E187" s="120">
        <f>E184</f>
        <v>0</v>
      </c>
      <c r="F187" s="121" t="str">
        <f>IFERROR(VLOOKUP(E187,БД!$A$2:$B$578,2,1),"")</f>
        <v/>
      </c>
      <c r="G187" s="122" t="str">
        <f>IF(E187&lt;&gt;"","4","")</f>
        <v>4</v>
      </c>
      <c r="H187" s="151" t="str">
        <f>IF(E187&lt;&gt;"",БД!$G$7,"")</f>
        <v>Инвалиды и дети-инвалиды (кроме учтенных в строке 03)</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f t="shared" si="3"/>
        <v>1</v>
      </c>
      <c r="AK187" s="131" t="str">
        <f t="shared" si="8"/>
        <v>проверка пройдена</v>
      </c>
      <c r="AL187" s="132">
        <f t="shared" si="9"/>
        <v>0</v>
      </c>
    </row>
    <row r="188" spans="1:38" ht="15">
      <c r="A188" s="135" t="str">
        <f t="shared" si="4"/>
        <v/>
      </c>
      <c r="B188" s="136" t="str">
        <f t="shared" si="5"/>
        <v>ГБПОУ МО "Колледж "Подмосковье"</v>
      </c>
      <c r="C188" s="137" t="str">
        <f t="shared" si="6"/>
        <v>ЦФО</v>
      </c>
      <c r="D188" s="138" t="str">
        <f t="shared" si="7"/>
        <v>Московская область</v>
      </c>
      <c r="E188" s="139">
        <f>E184</f>
        <v>0</v>
      </c>
      <c r="F188" s="140" t="str">
        <f>IFERROR(VLOOKUP(E188,БД!$A$2:$B$578,2,1),"")</f>
        <v/>
      </c>
      <c r="G188" s="141" t="str">
        <f>IF(E188&lt;&gt;"","5","")</f>
        <v>5</v>
      </c>
      <c r="H188" s="152" t="str">
        <f>IF(E188&lt;&gt;"",БД!$G$8,"")</f>
        <v>Имеют договор о целевом обучении</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f t="shared" si="3"/>
        <v>1</v>
      </c>
      <c r="AK188" s="149" t="str">
        <f t="shared" si="8"/>
        <v>проверка пройдена</v>
      </c>
      <c r="AL188" s="132">
        <f t="shared" si="9"/>
        <v>0</v>
      </c>
    </row>
    <row r="189" spans="1:38" ht="15">
      <c r="A189" s="99" t="str">
        <f t="shared" si="4"/>
        <v/>
      </c>
      <c r="B189" s="100" t="str">
        <f t="shared" si="5"/>
        <v/>
      </c>
      <c r="C189" s="101" t="str">
        <f t="shared" si="6"/>
        <v/>
      </c>
      <c r="D189" s="102" t="str">
        <f t="shared" si="7"/>
        <v/>
      </c>
      <c r="E189" s="103"/>
      <c r="F189" s="104" t="str">
        <f>IFERROR(VLOOKUP(E189,БД!$A$2:$B$578,2,1),"")</f>
        <v/>
      </c>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8"/>
        <v/>
      </c>
      <c r="AL189" s="132" t="str">
        <f t="shared" si="9"/>
        <v/>
      </c>
    </row>
    <row r="190" spans="1:38" ht="15">
      <c r="A190" s="116" t="str">
        <f t="shared" si="4"/>
        <v/>
      </c>
      <c r="B190" s="117" t="str">
        <f t="shared" si="5"/>
        <v>ГБПОУ МО "Колледж "Подмосковье"</v>
      </c>
      <c r="C190" s="118" t="str">
        <f t="shared" si="6"/>
        <v>ЦФО</v>
      </c>
      <c r="D190" s="119" t="str">
        <f t="shared" si="7"/>
        <v>Московская область</v>
      </c>
      <c r="E190" s="120">
        <f>E189</f>
        <v>0</v>
      </c>
      <c r="F190" s="121" t="str">
        <f>IFERROR(VLOOKUP(E190,БД!$A$2:$B$578,2,1),"")</f>
        <v/>
      </c>
      <c r="G190" s="122" t="str">
        <f>IF(E190&lt;&gt;"","2","")</f>
        <v>2</v>
      </c>
      <c r="H190" s="151" t="str">
        <f>IF(E190&lt;&gt;"",БД!$G$5,"")</f>
        <v>из общей численности выпускников (из строки 01): лица с ОВЗ</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f t="shared" si="3"/>
        <v>1</v>
      </c>
      <c r="AK190" s="131" t="str">
        <f t="shared" si="8"/>
        <v>проверка пройдена</v>
      </c>
      <c r="AL190" s="132">
        <f t="shared" si="9"/>
        <v>0</v>
      </c>
    </row>
    <row r="191" spans="1:38" ht="15">
      <c r="A191" s="116" t="str">
        <f t="shared" si="4"/>
        <v/>
      </c>
      <c r="B191" s="117" t="str">
        <f t="shared" si="5"/>
        <v>ГБПОУ МО "Колледж "Подмосковье"</v>
      </c>
      <c r="C191" s="118" t="str">
        <f t="shared" si="6"/>
        <v>ЦФО</v>
      </c>
      <c r="D191" s="119" t="str">
        <f t="shared" si="7"/>
        <v>Московская область</v>
      </c>
      <c r="E191" s="120">
        <f>E189</f>
        <v>0</v>
      </c>
      <c r="F191" s="121" t="str">
        <f>IFERROR(VLOOKUP(E191,БД!$A$2:$B$578,2,1),"")</f>
        <v/>
      </c>
      <c r="G191" s="122" t="str">
        <f>IF(E191&lt;&gt;"","3","")</f>
        <v>3</v>
      </c>
      <c r="H191" s="151" t="str">
        <f>IF(E191&lt;&gt;"",БД!$G$6,"")</f>
        <v>из числа лиц с ОВЗ (из строки 02): инвалиды и дети-инвалиды</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f t="shared" si="3"/>
        <v>1</v>
      </c>
      <c r="AK191" s="131" t="str">
        <f t="shared" si="8"/>
        <v>проверка пройдена</v>
      </c>
      <c r="AL191" s="132">
        <f t="shared" si="9"/>
        <v>0</v>
      </c>
    </row>
    <row r="192" spans="1:38" ht="15">
      <c r="A192" s="116" t="str">
        <f t="shared" si="4"/>
        <v/>
      </c>
      <c r="B192" s="117" t="str">
        <f t="shared" si="5"/>
        <v>ГБПОУ МО "Колледж "Подмосковье"</v>
      </c>
      <c r="C192" s="118" t="str">
        <f t="shared" si="6"/>
        <v>ЦФО</v>
      </c>
      <c r="D192" s="119" t="str">
        <f t="shared" si="7"/>
        <v>Московская область</v>
      </c>
      <c r="E192" s="120">
        <f>E189</f>
        <v>0</v>
      </c>
      <c r="F192" s="121" t="str">
        <f>IFERROR(VLOOKUP(E192,БД!$A$2:$B$578,2,1),"")</f>
        <v/>
      </c>
      <c r="G192" s="122" t="str">
        <f>IF(E192&lt;&gt;"","4","")</f>
        <v>4</v>
      </c>
      <c r="H192" s="151" t="str">
        <f>IF(E192&lt;&gt;"",БД!$G$7,"")</f>
        <v>Инвалиды и дети-инвалиды (кроме учтенных в строке 03)</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f t="shared" si="3"/>
        <v>1</v>
      </c>
      <c r="AK192" s="131" t="str">
        <f t="shared" si="8"/>
        <v>проверка пройдена</v>
      </c>
      <c r="AL192" s="132">
        <f t="shared" si="9"/>
        <v>0</v>
      </c>
    </row>
    <row r="193" spans="1:38" ht="15">
      <c r="A193" s="135" t="str">
        <f t="shared" si="4"/>
        <v/>
      </c>
      <c r="B193" s="136" t="str">
        <f t="shared" si="5"/>
        <v>ГБПОУ МО "Колледж "Подмосковье"</v>
      </c>
      <c r="C193" s="137" t="str">
        <f t="shared" si="6"/>
        <v>ЦФО</v>
      </c>
      <c r="D193" s="138" t="str">
        <f t="shared" si="7"/>
        <v>Московская область</v>
      </c>
      <c r="E193" s="139">
        <f>E189</f>
        <v>0</v>
      </c>
      <c r="F193" s="140" t="str">
        <f>IFERROR(VLOOKUP(E193,БД!$A$2:$B$578,2,1),"")</f>
        <v/>
      </c>
      <c r="G193" s="141" t="str">
        <f>IF(E193&lt;&gt;"","5","")</f>
        <v>5</v>
      </c>
      <c r="H193" s="152" t="str">
        <f>IF(E193&lt;&gt;"",БД!$G$8,"")</f>
        <v>Имеют договор о целевом обучении</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f t="shared" si="3"/>
        <v>1</v>
      </c>
      <c r="AK193" s="149" t="str">
        <f t="shared" si="8"/>
        <v>проверка пройдена</v>
      </c>
      <c r="AL193" s="132">
        <f t="shared" si="9"/>
        <v>0</v>
      </c>
    </row>
    <row r="194" spans="1:38" ht="15">
      <c r="A194" s="99" t="str">
        <f t="shared" si="4"/>
        <v/>
      </c>
      <c r="B194" s="100" t="str">
        <f t="shared" si="5"/>
        <v/>
      </c>
      <c r="C194" s="101" t="str">
        <f t="shared" si="6"/>
        <v/>
      </c>
      <c r="D194" s="102" t="str">
        <f t="shared" si="7"/>
        <v/>
      </c>
      <c r="E194" s="103"/>
      <c r="F194" s="104" t="str">
        <f>IFERROR(VLOOKUP(E194,БД!$A$2:$B$578,2,1),"")</f>
        <v/>
      </c>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8"/>
        <v/>
      </c>
      <c r="AL194" s="132" t="str">
        <f t="shared" si="9"/>
        <v/>
      </c>
    </row>
    <row r="195" spans="1:38" ht="15">
      <c r="A195" s="116" t="str">
        <f t="shared" si="4"/>
        <v/>
      </c>
      <c r="B195" s="117" t="str">
        <f t="shared" si="5"/>
        <v>ГБПОУ МО "Колледж "Подмосковье"</v>
      </c>
      <c r="C195" s="118" t="str">
        <f t="shared" si="6"/>
        <v>ЦФО</v>
      </c>
      <c r="D195" s="119" t="str">
        <f t="shared" si="7"/>
        <v>Московская область</v>
      </c>
      <c r="E195" s="120">
        <f>E194</f>
        <v>0</v>
      </c>
      <c r="F195" s="121" t="str">
        <f>IFERROR(VLOOKUP(E195,БД!$A$2:$B$578,2,1),"")</f>
        <v/>
      </c>
      <c r="G195" s="122" t="str">
        <f>IF(E195&lt;&gt;"","2","")</f>
        <v>2</v>
      </c>
      <c r="H195" s="123" t="str">
        <f>IF(E195&lt;&gt;"",БД!$G$5,"")</f>
        <v>из общей численности выпускников (из строки 01): лица с ОВЗ</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f t="shared" si="3"/>
        <v>1</v>
      </c>
      <c r="AK195" s="131" t="str">
        <f t="shared" si="8"/>
        <v>проверка пройдена</v>
      </c>
      <c r="AL195" s="132">
        <f t="shared" si="9"/>
        <v>0</v>
      </c>
    </row>
    <row r="196" spans="1:38" ht="15">
      <c r="A196" s="116" t="str">
        <f t="shared" si="4"/>
        <v/>
      </c>
      <c r="B196" s="117" t="str">
        <f t="shared" si="5"/>
        <v>ГБПОУ МО "Колледж "Подмосковье"</v>
      </c>
      <c r="C196" s="118" t="str">
        <f t="shared" si="6"/>
        <v>ЦФО</v>
      </c>
      <c r="D196" s="119" t="str">
        <f t="shared" si="7"/>
        <v>Московская область</v>
      </c>
      <c r="E196" s="120">
        <f>E194</f>
        <v>0</v>
      </c>
      <c r="F196" s="121" t="str">
        <f>IFERROR(VLOOKUP(E196,БД!$A$2:$B$578,2,1),"")</f>
        <v/>
      </c>
      <c r="G196" s="122" t="str">
        <f>IF(E196&lt;&gt;"","3","")</f>
        <v>3</v>
      </c>
      <c r="H196" s="123" t="str">
        <f>IF(E196&lt;&gt;"",БД!$G$6,"")</f>
        <v>из числа лиц с ОВЗ (из строки 02): инвалиды и дети-инвалиды</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f t="shared" si="3"/>
        <v>1</v>
      </c>
      <c r="AK196" s="131" t="str">
        <f t="shared" si="8"/>
        <v>проверка пройдена</v>
      </c>
      <c r="AL196" s="132">
        <f t="shared" si="9"/>
        <v>0</v>
      </c>
    </row>
    <row r="197" spans="1:38" ht="15">
      <c r="A197" s="116" t="str">
        <f t="shared" si="4"/>
        <v/>
      </c>
      <c r="B197" s="117" t="str">
        <f t="shared" si="5"/>
        <v>ГБПОУ МО "Колледж "Подмосковье"</v>
      </c>
      <c r="C197" s="118" t="str">
        <f t="shared" si="6"/>
        <v>ЦФО</v>
      </c>
      <c r="D197" s="119" t="str">
        <f t="shared" si="7"/>
        <v>Московская область</v>
      </c>
      <c r="E197" s="120">
        <f>E194</f>
        <v>0</v>
      </c>
      <c r="F197" s="121" t="str">
        <f>IFERROR(VLOOKUP(E197,БД!$A$2:$B$578,2,1),"")</f>
        <v/>
      </c>
      <c r="G197" s="122" t="str">
        <f>IF(E197&lt;&gt;"","4","")</f>
        <v>4</v>
      </c>
      <c r="H197" s="123" t="str">
        <f>IF(E197&lt;&gt;"",БД!$G$7,"")</f>
        <v>Инвалиды и дети-инвалиды (кроме учтенных в строке 03)</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f t="shared" si="3"/>
        <v>1</v>
      </c>
      <c r="AK197" s="131" t="str">
        <f t="shared" si="8"/>
        <v>проверка пройдена</v>
      </c>
      <c r="AL197" s="132">
        <f t="shared" si="9"/>
        <v>0</v>
      </c>
    </row>
    <row r="198" spans="1:38" ht="15">
      <c r="A198" s="135" t="str">
        <f t="shared" si="4"/>
        <v/>
      </c>
      <c r="B198" s="136" t="str">
        <f t="shared" si="5"/>
        <v>ГБПОУ МО "Колледж "Подмосковье"</v>
      </c>
      <c r="C198" s="137" t="str">
        <f t="shared" si="6"/>
        <v>ЦФО</v>
      </c>
      <c r="D198" s="138" t="str">
        <f t="shared" si="7"/>
        <v>Московская область</v>
      </c>
      <c r="E198" s="139">
        <f>E194</f>
        <v>0</v>
      </c>
      <c r="F198" s="140" t="str">
        <f>IFERROR(VLOOKUP(E198,БД!$A$2:$B$578,2,1),"")</f>
        <v/>
      </c>
      <c r="G198" s="141" t="str">
        <f>IF(E198&lt;&gt;"","5","")</f>
        <v>5</v>
      </c>
      <c r="H198" s="142" t="str">
        <f>IF(E198&lt;&gt;"",БД!$G$8,"")</f>
        <v>Имеют договор о целевом обучении</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f t="shared" si="3"/>
        <v>1</v>
      </c>
      <c r="AK198" s="149" t="str">
        <f t="shared" si="8"/>
        <v>проверка пройдена</v>
      </c>
      <c r="AL198" s="132">
        <f t="shared" si="9"/>
        <v>0</v>
      </c>
    </row>
    <row r="199" spans="1:38" ht="15">
      <c r="A199" s="99" t="str">
        <f t="shared" si="4"/>
        <v/>
      </c>
      <c r="B199" s="100" t="str">
        <f t="shared" si="5"/>
        <v/>
      </c>
      <c r="C199" s="101" t="str">
        <f t="shared" si="6"/>
        <v/>
      </c>
      <c r="D199" s="102" t="str">
        <f t="shared" si="7"/>
        <v/>
      </c>
      <c r="E199" s="103"/>
      <c r="F199" s="104" t="str">
        <f>IFERROR(VLOOKUP(E199,БД!$A$2:$B$578,2,1),"")</f>
        <v/>
      </c>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8"/>
        <v/>
      </c>
      <c r="AL199" s="132" t="str">
        <f t="shared" si="9"/>
        <v/>
      </c>
    </row>
    <row r="200" spans="1:38" ht="15">
      <c r="A200" s="116" t="str">
        <f t="shared" si="4"/>
        <v/>
      </c>
      <c r="B200" s="117" t="str">
        <f t="shared" si="5"/>
        <v>ГБПОУ МО "Колледж "Подмосковье"</v>
      </c>
      <c r="C200" s="118" t="str">
        <f t="shared" si="6"/>
        <v>ЦФО</v>
      </c>
      <c r="D200" s="119" t="str">
        <f t="shared" si="7"/>
        <v>Московская область</v>
      </c>
      <c r="E200" s="120">
        <f>E199</f>
        <v>0</v>
      </c>
      <c r="F200" s="121" t="str">
        <f>IFERROR(VLOOKUP(E200,БД!$A$2:$B$578,2,1),"")</f>
        <v/>
      </c>
      <c r="G200" s="122" t="str">
        <f>IF(E200&lt;&gt;"","2","")</f>
        <v>2</v>
      </c>
      <c r="H200" s="151" t="str">
        <f>IF(E200&lt;&gt;"",БД!$G$5,"")</f>
        <v>из общей численности выпускников (из строки 01): лица с ОВЗ</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f t="shared" si="3"/>
        <v>1</v>
      </c>
      <c r="AK200" s="131" t="str">
        <f t="shared" si="8"/>
        <v>проверка пройдена</v>
      </c>
      <c r="AL200" s="132">
        <f t="shared" si="9"/>
        <v>0</v>
      </c>
    </row>
    <row r="201" spans="1:38" ht="15">
      <c r="A201" s="116" t="str">
        <f t="shared" si="4"/>
        <v/>
      </c>
      <c r="B201" s="117" t="str">
        <f t="shared" si="5"/>
        <v>ГБПОУ МО "Колледж "Подмосковье"</v>
      </c>
      <c r="C201" s="118" t="str">
        <f t="shared" si="6"/>
        <v>ЦФО</v>
      </c>
      <c r="D201" s="119" t="str">
        <f t="shared" si="7"/>
        <v>Московская область</v>
      </c>
      <c r="E201" s="120">
        <f>E199</f>
        <v>0</v>
      </c>
      <c r="F201" s="121" t="str">
        <f>IFERROR(VLOOKUP(E201,БД!$A$2:$B$578,2,1),"")</f>
        <v/>
      </c>
      <c r="G201" s="122" t="str">
        <f>IF(E201&lt;&gt;"","3","")</f>
        <v>3</v>
      </c>
      <c r="H201" s="151" t="str">
        <f>IF(E201&lt;&gt;"",БД!$G$6,"")</f>
        <v>из числа лиц с ОВЗ (из строки 02): инвалиды и дети-инвалиды</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f t="shared" si="3"/>
        <v>1</v>
      </c>
      <c r="AK201" s="131" t="str">
        <f t="shared" si="8"/>
        <v>проверка пройдена</v>
      </c>
      <c r="AL201" s="132">
        <f t="shared" si="9"/>
        <v>0</v>
      </c>
    </row>
    <row r="202" spans="1:38" ht="15">
      <c r="A202" s="116" t="str">
        <f t="shared" si="4"/>
        <v/>
      </c>
      <c r="B202" s="117" t="str">
        <f t="shared" si="5"/>
        <v>ГБПОУ МО "Колледж "Подмосковье"</v>
      </c>
      <c r="C202" s="118" t="str">
        <f t="shared" si="6"/>
        <v>ЦФО</v>
      </c>
      <c r="D202" s="119" t="str">
        <f t="shared" si="7"/>
        <v>Московская область</v>
      </c>
      <c r="E202" s="120">
        <f>E199</f>
        <v>0</v>
      </c>
      <c r="F202" s="121" t="str">
        <f>IFERROR(VLOOKUP(E202,БД!$A$2:$B$578,2,1),"")</f>
        <v/>
      </c>
      <c r="G202" s="122" t="str">
        <f>IF(E202&lt;&gt;"","4","")</f>
        <v>4</v>
      </c>
      <c r="H202" s="151" t="str">
        <f>IF(E202&lt;&gt;"",БД!$G$7,"")</f>
        <v>Инвалиды и дети-инвалиды (кроме учтенных в строке 03)</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f t="shared" si="3"/>
        <v>1</v>
      </c>
      <c r="AK202" s="131" t="str">
        <f t="shared" si="8"/>
        <v>проверка пройдена</v>
      </c>
      <c r="AL202" s="132">
        <f t="shared" si="9"/>
        <v>0</v>
      </c>
    </row>
    <row r="203" spans="1:38" ht="15">
      <c r="A203" s="135" t="str">
        <f t="shared" si="4"/>
        <v/>
      </c>
      <c r="B203" s="136" t="str">
        <f t="shared" si="5"/>
        <v>ГБПОУ МО "Колледж "Подмосковье"</v>
      </c>
      <c r="C203" s="137" t="str">
        <f t="shared" si="6"/>
        <v>ЦФО</v>
      </c>
      <c r="D203" s="138" t="str">
        <f t="shared" si="7"/>
        <v>Московская область</v>
      </c>
      <c r="E203" s="139">
        <f>E199</f>
        <v>0</v>
      </c>
      <c r="F203" s="140" t="str">
        <f>IFERROR(VLOOKUP(E203,БД!$A$2:$B$578,2,1),"")</f>
        <v/>
      </c>
      <c r="G203" s="141" t="str">
        <f>IF(E203&lt;&gt;"","5","")</f>
        <v>5</v>
      </c>
      <c r="H203" s="152" t="str">
        <f>IF(E203&lt;&gt;"",БД!$G$8,"")</f>
        <v>Имеют договор о целевом обучении</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f t="shared" si="3"/>
        <v>1</v>
      </c>
      <c r="AK203" s="149" t="str">
        <f t="shared" si="8"/>
        <v>проверка пройдена</v>
      </c>
      <c r="AL203" s="132">
        <f t="shared" si="9"/>
        <v>0</v>
      </c>
    </row>
    <row r="204" spans="1:38" ht="15">
      <c r="A204" s="99" t="str">
        <f t="shared" si="4"/>
        <v/>
      </c>
      <c r="B204" s="100" t="str">
        <f t="shared" si="5"/>
        <v/>
      </c>
      <c r="C204" s="101" t="str">
        <f t="shared" si="6"/>
        <v/>
      </c>
      <c r="D204" s="102" t="str">
        <f t="shared" si="7"/>
        <v/>
      </c>
      <c r="E204" s="103"/>
      <c r="F204" s="104" t="str">
        <f>IFERROR(VLOOKUP(E204,БД!$A$2:$B$578,2,1),"")</f>
        <v/>
      </c>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8"/>
        <v/>
      </c>
      <c r="AL204" s="132" t="str">
        <f t="shared" si="9"/>
        <v/>
      </c>
    </row>
    <row r="205" spans="1:38" ht="15">
      <c r="A205" s="116" t="str">
        <f t="shared" si="4"/>
        <v/>
      </c>
      <c r="B205" s="117" t="str">
        <f t="shared" si="5"/>
        <v>ГБПОУ МО "Колледж "Подмосковье"</v>
      </c>
      <c r="C205" s="118" t="str">
        <f t="shared" si="6"/>
        <v>ЦФО</v>
      </c>
      <c r="D205" s="119" t="str">
        <f t="shared" si="7"/>
        <v>Московская область</v>
      </c>
      <c r="E205" s="120">
        <f>E204</f>
        <v>0</v>
      </c>
      <c r="F205" s="121" t="str">
        <f>IFERROR(VLOOKUP(E205,БД!$A$2:$B$578,2,1),"")</f>
        <v/>
      </c>
      <c r="G205" s="122" t="str">
        <f>IF(E205&lt;&gt;"","2","")</f>
        <v>2</v>
      </c>
      <c r="H205" s="151" t="str">
        <f>IF(E205&lt;&gt;"",БД!$G$5,"")</f>
        <v>из общей численности выпускников (из строки 01): лица с ОВЗ</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f t="shared" si="3"/>
        <v>1</v>
      </c>
      <c r="AK205" s="131" t="str">
        <f t="shared" si="8"/>
        <v>проверка пройдена</v>
      </c>
      <c r="AL205" s="132">
        <f t="shared" si="9"/>
        <v>0</v>
      </c>
    </row>
    <row r="206" spans="1:38" ht="15">
      <c r="A206" s="116" t="str">
        <f t="shared" si="4"/>
        <v/>
      </c>
      <c r="B206" s="117" t="str">
        <f t="shared" si="5"/>
        <v>ГБПОУ МО "Колледж "Подмосковье"</v>
      </c>
      <c r="C206" s="118" t="str">
        <f t="shared" si="6"/>
        <v>ЦФО</v>
      </c>
      <c r="D206" s="119" t="str">
        <f t="shared" si="7"/>
        <v>Московская область</v>
      </c>
      <c r="E206" s="120">
        <f>E204</f>
        <v>0</v>
      </c>
      <c r="F206" s="121" t="str">
        <f>IFERROR(VLOOKUP(E206,БД!$A$2:$B$578,2,1),"")</f>
        <v/>
      </c>
      <c r="G206" s="122" t="str">
        <f>IF(E206&lt;&gt;"","3","")</f>
        <v>3</v>
      </c>
      <c r="H206" s="151" t="str">
        <f>IF(E206&lt;&gt;"",БД!$G$6,"")</f>
        <v>из числа лиц с ОВЗ (из строки 02): инвалиды и дети-инвалиды</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f t="shared" si="3"/>
        <v>1</v>
      </c>
      <c r="AK206" s="131" t="str">
        <f t="shared" si="8"/>
        <v>проверка пройдена</v>
      </c>
      <c r="AL206" s="132">
        <f t="shared" si="9"/>
        <v>0</v>
      </c>
    </row>
    <row r="207" spans="1:38" ht="15">
      <c r="A207" s="116" t="str">
        <f t="shared" si="4"/>
        <v/>
      </c>
      <c r="B207" s="117" t="str">
        <f t="shared" si="5"/>
        <v>ГБПОУ МО "Колледж "Подмосковье"</v>
      </c>
      <c r="C207" s="118" t="str">
        <f t="shared" si="6"/>
        <v>ЦФО</v>
      </c>
      <c r="D207" s="119" t="str">
        <f t="shared" si="7"/>
        <v>Московская область</v>
      </c>
      <c r="E207" s="120">
        <f>E204</f>
        <v>0</v>
      </c>
      <c r="F207" s="121" t="str">
        <f>IFERROR(VLOOKUP(E207,БД!$A$2:$B$578,2,1),"")</f>
        <v/>
      </c>
      <c r="G207" s="122" t="str">
        <f>IF(E207&lt;&gt;"","4","")</f>
        <v>4</v>
      </c>
      <c r="H207" s="151" t="str">
        <f>IF(E207&lt;&gt;"",БД!$G$7,"")</f>
        <v>Инвалиды и дети-инвалиды (кроме учтенных в строке 03)</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f t="shared" si="3"/>
        <v>1</v>
      </c>
      <c r="AK207" s="131" t="str">
        <f t="shared" si="8"/>
        <v>проверка пройдена</v>
      </c>
      <c r="AL207" s="132">
        <f t="shared" si="9"/>
        <v>0</v>
      </c>
    </row>
    <row r="208" spans="1:38" ht="15">
      <c r="A208" s="135" t="str">
        <f t="shared" si="4"/>
        <v/>
      </c>
      <c r="B208" s="136" t="str">
        <f t="shared" si="5"/>
        <v>ГБПОУ МО "Колледж "Подмосковье"</v>
      </c>
      <c r="C208" s="137" t="str">
        <f t="shared" si="6"/>
        <v>ЦФО</v>
      </c>
      <c r="D208" s="138" t="str">
        <f t="shared" si="7"/>
        <v>Московская область</v>
      </c>
      <c r="E208" s="139">
        <f>E204</f>
        <v>0</v>
      </c>
      <c r="F208" s="140" t="str">
        <f>IFERROR(VLOOKUP(E208,БД!$A$2:$B$578,2,1),"")</f>
        <v/>
      </c>
      <c r="G208" s="141" t="str">
        <f>IF(E208&lt;&gt;"","5","")</f>
        <v>5</v>
      </c>
      <c r="H208" s="152" t="str">
        <f>IF(E208&lt;&gt;"",БД!$G$8,"")</f>
        <v>Имеют договор о целевом обучении</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f t="shared" si="3"/>
        <v>1</v>
      </c>
      <c r="AK208" s="149" t="str">
        <f t="shared" si="8"/>
        <v>проверка пройдена</v>
      </c>
      <c r="AL208" s="132">
        <f t="shared" si="9"/>
        <v>0</v>
      </c>
    </row>
    <row r="209" spans="1:38" ht="15">
      <c r="A209" s="99" t="str">
        <f t="shared" si="4"/>
        <v/>
      </c>
      <c r="B209" s="100" t="str">
        <f t="shared" si="5"/>
        <v/>
      </c>
      <c r="C209" s="101" t="str">
        <f t="shared" si="6"/>
        <v/>
      </c>
      <c r="D209" s="102" t="str">
        <f t="shared" si="7"/>
        <v/>
      </c>
      <c r="E209" s="103"/>
      <c r="F209" s="104" t="str">
        <f>IFERROR(VLOOKUP(E209,БД!$A$2:$B$578,2,1),"")</f>
        <v/>
      </c>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8"/>
        <v/>
      </c>
      <c r="AL209" s="132" t="str">
        <f t="shared" si="9"/>
        <v/>
      </c>
    </row>
    <row r="210" spans="1:38" ht="15">
      <c r="A210" s="116" t="str">
        <f t="shared" si="4"/>
        <v/>
      </c>
      <c r="B210" s="117" t="str">
        <f t="shared" si="5"/>
        <v>ГБПОУ МО "Колледж "Подмосковье"</v>
      </c>
      <c r="C210" s="118" t="str">
        <f t="shared" si="6"/>
        <v>ЦФО</v>
      </c>
      <c r="D210" s="119" t="str">
        <f t="shared" si="7"/>
        <v>Московская область</v>
      </c>
      <c r="E210" s="120">
        <f>E209</f>
        <v>0</v>
      </c>
      <c r="F210" s="121" t="str">
        <f>IFERROR(VLOOKUP(E210,БД!$A$2:$B$578,2,1),"")</f>
        <v/>
      </c>
      <c r="G210" s="122" t="str">
        <f>IF(E210&lt;&gt;"","2","")</f>
        <v>2</v>
      </c>
      <c r="H210" s="123" t="str">
        <f>IF(E210&lt;&gt;"",БД!$G$5,"")</f>
        <v>из общей численности выпускников (из строки 01): лица с ОВЗ</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f t="shared" si="3"/>
        <v>1</v>
      </c>
      <c r="AK210" s="131" t="str">
        <f t="shared" si="8"/>
        <v>проверка пройдена</v>
      </c>
      <c r="AL210" s="132">
        <f t="shared" si="9"/>
        <v>0</v>
      </c>
    </row>
    <row r="211" spans="1:38" ht="15">
      <c r="A211" s="116" t="str">
        <f t="shared" si="4"/>
        <v/>
      </c>
      <c r="B211" s="117" t="str">
        <f t="shared" si="5"/>
        <v>ГБПОУ МО "Колледж "Подмосковье"</v>
      </c>
      <c r="C211" s="118" t="str">
        <f t="shared" si="6"/>
        <v>ЦФО</v>
      </c>
      <c r="D211" s="119" t="str">
        <f t="shared" si="7"/>
        <v>Московская область</v>
      </c>
      <c r="E211" s="120">
        <f>E209</f>
        <v>0</v>
      </c>
      <c r="F211" s="121" t="str">
        <f>IFERROR(VLOOKUP(E211,БД!$A$2:$B$578,2,1),"")</f>
        <v/>
      </c>
      <c r="G211" s="122" t="str">
        <f>IF(E211&lt;&gt;"","3","")</f>
        <v>3</v>
      </c>
      <c r="H211" s="123" t="str">
        <f>IF(E211&lt;&gt;"",БД!$G$6,"")</f>
        <v>из числа лиц с ОВЗ (из строки 02): инвалиды и дети-инвалиды</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f t="shared" si="3"/>
        <v>1</v>
      </c>
      <c r="AK211" s="131" t="str">
        <f t="shared" si="8"/>
        <v>проверка пройдена</v>
      </c>
      <c r="AL211" s="132">
        <f t="shared" si="9"/>
        <v>0</v>
      </c>
    </row>
    <row r="212" spans="1:38" ht="15">
      <c r="A212" s="116" t="str">
        <f t="shared" si="4"/>
        <v/>
      </c>
      <c r="B212" s="117" t="str">
        <f t="shared" si="5"/>
        <v>ГБПОУ МО "Колледж "Подмосковье"</v>
      </c>
      <c r="C212" s="118" t="str">
        <f t="shared" si="6"/>
        <v>ЦФО</v>
      </c>
      <c r="D212" s="119" t="str">
        <f t="shared" si="7"/>
        <v>Московская область</v>
      </c>
      <c r="E212" s="120">
        <f>E209</f>
        <v>0</v>
      </c>
      <c r="F212" s="121" t="str">
        <f>IFERROR(VLOOKUP(E212,БД!$A$2:$B$578,2,1),"")</f>
        <v/>
      </c>
      <c r="G212" s="122" t="str">
        <f>IF(E212&lt;&gt;"","4","")</f>
        <v>4</v>
      </c>
      <c r="H212" s="123" t="str">
        <f>IF(E212&lt;&gt;"",БД!$G$7,"")</f>
        <v>Инвалиды и дети-инвалиды (кроме учтенных в строке 03)</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f t="shared" si="3"/>
        <v>1</v>
      </c>
      <c r="AK212" s="131" t="str">
        <f t="shared" si="8"/>
        <v>проверка пройдена</v>
      </c>
      <c r="AL212" s="132">
        <f t="shared" si="9"/>
        <v>0</v>
      </c>
    </row>
    <row r="213" spans="1:38" ht="15">
      <c r="A213" s="135" t="str">
        <f t="shared" si="4"/>
        <v/>
      </c>
      <c r="B213" s="136" t="str">
        <f t="shared" si="5"/>
        <v>ГБПОУ МО "Колледж "Подмосковье"</v>
      </c>
      <c r="C213" s="137" t="str">
        <f t="shared" si="6"/>
        <v>ЦФО</v>
      </c>
      <c r="D213" s="138" t="str">
        <f t="shared" si="7"/>
        <v>Московская область</v>
      </c>
      <c r="E213" s="139">
        <f>E209</f>
        <v>0</v>
      </c>
      <c r="F213" s="140" t="str">
        <f>IFERROR(VLOOKUP(E213,БД!$A$2:$B$578,2,1),"")</f>
        <v/>
      </c>
      <c r="G213" s="141" t="str">
        <f>IF(E213&lt;&gt;"","5","")</f>
        <v>5</v>
      </c>
      <c r="H213" s="142" t="str">
        <f>IF(E213&lt;&gt;"",БД!$G$8,"")</f>
        <v>Имеют договор о целевом обучении</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f t="shared" si="3"/>
        <v>1</v>
      </c>
      <c r="AK213" s="149" t="str">
        <f t="shared" si="8"/>
        <v>проверка пройдена</v>
      </c>
      <c r="AL213" s="132">
        <f t="shared" si="9"/>
        <v>0</v>
      </c>
    </row>
    <row r="214" spans="1:38" ht="15">
      <c r="A214" s="99" t="str">
        <f t="shared" si="4"/>
        <v/>
      </c>
      <c r="B214" s="100" t="str">
        <f t="shared" si="5"/>
        <v/>
      </c>
      <c r="C214" s="101" t="str">
        <f t="shared" si="6"/>
        <v/>
      </c>
      <c r="D214" s="102" t="str">
        <f t="shared" si="7"/>
        <v/>
      </c>
      <c r="E214" s="103"/>
      <c r="F214" s="104" t="str">
        <f>IFERROR(VLOOKUP(E214,БД!$A$2:$B$578,2,1),"")</f>
        <v/>
      </c>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8"/>
        <v/>
      </c>
      <c r="AL214" s="132" t="str">
        <f t="shared" si="9"/>
        <v/>
      </c>
    </row>
    <row r="215" spans="1:38" ht="15">
      <c r="A215" s="116" t="str">
        <f t="shared" si="4"/>
        <v/>
      </c>
      <c r="B215" s="117" t="str">
        <f t="shared" si="5"/>
        <v>ГБПОУ МО "Колледж "Подмосковье"</v>
      </c>
      <c r="C215" s="118" t="str">
        <f t="shared" si="6"/>
        <v>ЦФО</v>
      </c>
      <c r="D215" s="119" t="str">
        <f t="shared" si="7"/>
        <v>Московская область</v>
      </c>
      <c r="E215" s="120">
        <f>E214</f>
        <v>0</v>
      </c>
      <c r="F215" s="121" t="str">
        <f>IFERROR(VLOOKUP(E215,БД!$A$2:$B$578,2,1),"")</f>
        <v/>
      </c>
      <c r="G215" s="122" t="str">
        <f>IF(E215&lt;&gt;"","2","")</f>
        <v>2</v>
      </c>
      <c r="H215" s="151" t="str">
        <f>IF(E215&lt;&gt;"",БД!$G$5,"")</f>
        <v>из общей численности выпускников (из строки 01): лица с ОВЗ</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f t="shared" si="3"/>
        <v>1</v>
      </c>
      <c r="AK215" s="131" t="str">
        <f t="shared" si="8"/>
        <v>проверка пройдена</v>
      </c>
      <c r="AL215" s="132">
        <f t="shared" si="9"/>
        <v>0</v>
      </c>
    </row>
    <row r="216" spans="1:38" ht="15">
      <c r="A216" s="116" t="str">
        <f t="shared" si="4"/>
        <v/>
      </c>
      <c r="B216" s="117" t="str">
        <f t="shared" si="5"/>
        <v>ГБПОУ МО "Колледж "Подмосковье"</v>
      </c>
      <c r="C216" s="118" t="str">
        <f t="shared" si="6"/>
        <v>ЦФО</v>
      </c>
      <c r="D216" s="119" t="str">
        <f t="shared" si="7"/>
        <v>Московская область</v>
      </c>
      <c r="E216" s="120">
        <f>E214</f>
        <v>0</v>
      </c>
      <c r="F216" s="121" t="str">
        <f>IFERROR(VLOOKUP(E216,БД!$A$2:$B$578,2,1),"")</f>
        <v/>
      </c>
      <c r="G216" s="122" t="str">
        <f>IF(E216&lt;&gt;"","3","")</f>
        <v>3</v>
      </c>
      <c r="H216" s="151" t="str">
        <f>IF(E216&lt;&gt;"",БД!$G$6,"")</f>
        <v>из числа лиц с ОВЗ (из строки 02): инвалиды и дети-инвалиды</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f t="shared" si="3"/>
        <v>1</v>
      </c>
      <c r="AK216" s="131" t="str">
        <f t="shared" si="8"/>
        <v>проверка пройдена</v>
      </c>
      <c r="AL216" s="132">
        <f t="shared" si="9"/>
        <v>0</v>
      </c>
    </row>
    <row r="217" spans="1:38" ht="15">
      <c r="A217" s="116" t="str">
        <f t="shared" si="4"/>
        <v/>
      </c>
      <c r="B217" s="117" t="str">
        <f t="shared" si="5"/>
        <v>ГБПОУ МО "Колледж "Подмосковье"</v>
      </c>
      <c r="C217" s="118" t="str">
        <f t="shared" si="6"/>
        <v>ЦФО</v>
      </c>
      <c r="D217" s="119" t="str">
        <f t="shared" si="7"/>
        <v>Московская область</v>
      </c>
      <c r="E217" s="120">
        <f>E214</f>
        <v>0</v>
      </c>
      <c r="F217" s="121" t="str">
        <f>IFERROR(VLOOKUP(E217,БД!$A$2:$B$578,2,1),"")</f>
        <v/>
      </c>
      <c r="G217" s="122" t="str">
        <f>IF(E217&lt;&gt;"","4","")</f>
        <v>4</v>
      </c>
      <c r="H217" s="151" t="str">
        <f>IF(E217&lt;&gt;"",БД!$G$7,"")</f>
        <v>Инвалиды и дети-инвалиды (кроме учтенных в строке 03)</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f t="shared" si="3"/>
        <v>1</v>
      </c>
      <c r="AK217" s="131" t="str">
        <f t="shared" si="8"/>
        <v>проверка пройдена</v>
      </c>
      <c r="AL217" s="132">
        <f t="shared" si="9"/>
        <v>0</v>
      </c>
    </row>
    <row r="218" spans="1:38" ht="15">
      <c r="A218" s="135" t="str">
        <f t="shared" si="4"/>
        <v/>
      </c>
      <c r="B218" s="136" t="str">
        <f t="shared" si="5"/>
        <v>ГБПОУ МО "Колледж "Подмосковье"</v>
      </c>
      <c r="C218" s="137" t="str">
        <f t="shared" si="6"/>
        <v>ЦФО</v>
      </c>
      <c r="D218" s="138" t="str">
        <f t="shared" si="7"/>
        <v>Московская область</v>
      </c>
      <c r="E218" s="139">
        <f>E214</f>
        <v>0</v>
      </c>
      <c r="F218" s="140" t="str">
        <f>IFERROR(VLOOKUP(E218,БД!$A$2:$B$578,2,1),"")</f>
        <v/>
      </c>
      <c r="G218" s="141" t="str">
        <f>IF(E218&lt;&gt;"","5","")</f>
        <v>5</v>
      </c>
      <c r="H218" s="152" t="str">
        <f>IF(E218&lt;&gt;"",БД!$G$8,"")</f>
        <v>Имеют договор о целевом обучении</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f t="shared" si="3"/>
        <v>1</v>
      </c>
      <c r="AK218" s="149" t="str">
        <f t="shared" si="8"/>
        <v>проверка пройдена</v>
      </c>
      <c r="AL218" s="132">
        <f t="shared" si="9"/>
        <v>0</v>
      </c>
    </row>
    <row r="219" spans="1:38" ht="15">
      <c r="A219" s="99" t="str">
        <f t="shared" si="4"/>
        <v/>
      </c>
      <c r="B219" s="100" t="str">
        <f t="shared" si="5"/>
        <v/>
      </c>
      <c r="C219" s="101" t="str">
        <f t="shared" si="6"/>
        <v/>
      </c>
      <c r="D219" s="102" t="str">
        <f t="shared" si="7"/>
        <v/>
      </c>
      <c r="E219" s="103"/>
      <c r="F219" s="104" t="str">
        <f>IFERROR(VLOOKUP(E219,БД!$A$2:$B$578,2,1),"")</f>
        <v/>
      </c>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8"/>
        <v/>
      </c>
      <c r="AL219" s="132" t="str">
        <f t="shared" si="9"/>
        <v/>
      </c>
    </row>
    <row r="220" spans="1:38" ht="15">
      <c r="A220" s="116" t="str">
        <f t="shared" si="4"/>
        <v/>
      </c>
      <c r="B220" s="117" t="str">
        <f t="shared" si="5"/>
        <v>ГБПОУ МО "Колледж "Подмосковье"</v>
      </c>
      <c r="C220" s="118" t="str">
        <f t="shared" si="6"/>
        <v>ЦФО</v>
      </c>
      <c r="D220" s="119" t="str">
        <f t="shared" si="7"/>
        <v>Московская область</v>
      </c>
      <c r="E220" s="120">
        <f>E219</f>
        <v>0</v>
      </c>
      <c r="F220" s="121" t="str">
        <f>IFERROR(VLOOKUP(E220,БД!$A$2:$B$578,2,1),"")</f>
        <v/>
      </c>
      <c r="G220" s="122" t="str">
        <f>IF(E220&lt;&gt;"","2","")</f>
        <v>2</v>
      </c>
      <c r="H220" s="151" t="str">
        <f>IF(E220&lt;&gt;"",БД!$G$5,"")</f>
        <v>из общей численности выпускников (из строки 01): лица с ОВЗ</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f t="shared" si="3"/>
        <v>1</v>
      </c>
      <c r="AK220" s="131" t="str">
        <f t="shared" si="8"/>
        <v>проверка пройдена</v>
      </c>
      <c r="AL220" s="132">
        <f t="shared" si="9"/>
        <v>0</v>
      </c>
    </row>
    <row r="221" spans="1:38" ht="15">
      <c r="A221" s="116" t="str">
        <f t="shared" si="4"/>
        <v/>
      </c>
      <c r="B221" s="117" t="str">
        <f t="shared" si="5"/>
        <v>ГБПОУ МО "Колледж "Подмосковье"</v>
      </c>
      <c r="C221" s="118" t="str">
        <f t="shared" si="6"/>
        <v>ЦФО</v>
      </c>
      <c r="D221" s="119" t="str">
        <f t="shared" si="7"/>
        <v>Московская область</v>
      </c>
      <c r="E221" s="120">
        <f>E219</f>
        <v>0</v>
      </c>
      <c r="F221" s="121" t="str">
        <f>IFERROR(VLOOKUP(E221,БД!$A$2:$B$578,2,1),"")</f>
        <v/>
      </c>
      <c r="G221" s="122" t="str">
        <f>IF(E221&lt;&gt;"","3","")</f>
        <v>3</v>
      </c>
      <c r="H221" s="151" t="str">
        <f>IF(E221&lt;&gt;"",БД!$G$6,"")</f>
        <v>из числа лиц с ОВЗ (из строки 02): инвалиды и дети-инвалиды</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f t="shared" si="3"/>
        <v>1</v>
      </c>
      <c r="AK221" s="131" t="str">
        <f t="shared" si="8"/>
        <v>проверка пройдена</v>
      </c>
      <c r="AL221" s="132">
        <f t="shared" si="9"/>
        <v>0</v>
      </c>
    </row>
    <row r="222" spans="1:38" ht="15">
      <c r="A222" s="116" t="str">
        <f t="shared" si="4"/>
        <v/>
      </c>
      <c r="B222" s="117" t="str">
        <f t="shared" si="5"/>
        <v>ГБПОУ МО "Колледж "Подмосковье"</v>
      </c>
      <c r="C222" s="118" t="str">
        <f t="shared" si="6"/>
        <v>ЦФО</v>
      </c>
      <c r="D222" s="119" t="str">
        <f t="shared" si="7"/>
        <v>Московская область</v>
      </c>
      <c r="E222" s="120">
        <f>E219</f>
        <v>0</v>
      </c>
      <c r="F222" s="121" t="str">
        <f>IFERROR(VLOOKUP(E222,БД!$A$2:$B$578,2,1),"")</f>
        <v/>
      </c>
      <c r="G222" s="122" t="str">
        <f>IF(E222&lt;&gt;"","4","")</f>
        <v>4</v>
      </c>
      <c r="H222" s="151" t="str">
        <f>IF(E222&lt;&gt;"",БД!$G$7,"")</f>
        <v>Инвалиды и дети-инвалиды (кроме учтенных в строке 03)</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f t="shared" si="3"/>
        <v>1</v>
      </c>
      <c r="AK222" s="131" t="str">
        <f t="shared" si="8"/>
        <v>проверка пройдена</v>
      </c>
      <c r="AL222" s="132">
        <f t="shared" si="9"/>
        <v>0</v>
      </c>
    </row>
    <row r="223" spans="1:38" ht="15">
      <c r="A223" s="135" t="str">
        <f t="shared" si="4"/>
        <v/>
      </c>
      <c r="B223" s="136" t="str">
        <f t="shared" si="5"/>
        <v>ГБПОУ МО "Колледж "Подмосковье"</v>
      </c>
      <c r="C223" s="137" t="str">
        <f t="shared" si="6"/>
        <v>ЦФО</v>
      </c>
      <c r="D223" s="138" t="str">
        <f t="shared" si="7"/>
        <v>Московская область</v>
      </c>
      <c r="E223" s="139">
        <f>E219</f>
        <v>0</v>
      </c>
      <c r="F223" s="140" t="str">
        <f>IFERROR(VLOOKUP(E223,БД!$A$2:$B$578,2,1),"")</f>
        <v/>
      </c>
      <c r="G223" s="141" t="str">
        <f>IF(E223&lt;&gt;"","5","")</f>
        <v>5</v>
      </c>
      <c r="H223" s="152" t="str">
        <f>IF(E223&lt;&gt;"",БД!$G$8,"")</f>
        <v>Имеют договор о целевом обучении</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f t="shared" si="3"/>
        <v>1</v>
      </c>
      <c r="AK223" s="149" t="str">
        <f t="shared" si="8"/>
        <v>проверка пройдена</v>
      </c>
      <c r="AL223" s="132">
        <f t="shared" si="9"/>
        <v>0</v>
      </c>
    </row>
    <row r="224" spans="1:38" ht="15">
      <c r="A224" s="99" t="str">
        <f t="shared" si="4"/>
        <v/>
      </c>
      <c r="B224" s="100" t="str">
        <f t="shared" si="5"/>
        <v/>
      </c>
      <c r="C224" s="101" t="str">
        <f t="shared" si="6"/>
        <v/>
      </c>
      <c r="D224" s="102" t="str">
        <f t="shared" si="7"/>
        <v/>
      </c>
      <c r="E224" s="103"/>
      <c r="F224" s="104" t="str">
        <f>IFERROR(VLOOKUP(E224,БД!$A$2:$B$578,2,1),"")</f>
        <v/>
      </c>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8"/>
        <v/>
      </c>
      <c r="AL224" s="132" t="str">
        <f t="shared" si="9"/>
        <v/>
      </c>
    </row>
    <row r="225" spans="1:38" ht="15">
      <c r="A225" s="116" t="str">
        <f t="shared" si="4"/>
        <v/>
      </c>
      <c r="B225" s="117" t="str">
        <f t="shared" si="5"/>
        <v>ГБПОУ МО "Колледж "Подмосковье"</v>
      </c>
      <c r="C225" s="118" t="str">
        <f t="shared" si="6"/>
        <v>ЦФО</v>
      </c>
      <c r="D225" s="119" t="str">
        <f t="shared" si="7"/>
        <v>Московская область</v>
      </c>
      <c r="E225" s="120">
        <f>E224</f>
        <v>0</v>
      </c>
      <c r="F225" s="121" t="str">
        <f>IFERROR(VLOOKUP(E225,БД!$A$2:$B$578,2,1),"")</f>
        <v/>
      </c>
      <c r="G225" s="122" t="str">
        <f>IF(E225&lt;&gt;"","2","")</f>
        <v>2</v>
      </c>
      <c r="H225" s="123" t="str">
        <f>IF(E225&lt;&gt;"",БД!$G$5,"")</f>
        <v>из общей численности выпускников (из строки 01): лица с ОВЗ</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f t="shared" si="3"/>
        <v>1</v>
      </c>
      <c r="AK225" s="131" t="str">
        <f t="shared" si="8"/>
        <v>проверка пройдена</v>
      </c>
      <c r="AL225" s="132">
        <f t="shared" si="9"/>
        <v>0</v>
      </c>
    </row>
    <row r="226" spans="1:38" ht="15">
      <c r="A226" s="116" t="str">
        <f t="shared" si="4"/>
        <v/>
      </c>
      <c r="B226" s="117" t="str">
        <f t="shared" si="5"/>
        <v>ГБПОУ МО "Колледж "Подмосковье"</v>
      </c>
      <c r="C226" s="118" t="str">
        <f t="shared" si="6"/>
        <v>ЦФО</v>
      </c>
      <c r="D226" s="119" t="str">
        <f t="shared" si="7"/>
        <v>Московская область</v>
      </c>
      <c r="E226" s="120">
        <f>E224</f>
        <v>0</v>
      </c>
      <c r="F226" s="121" t="str">
        <f>IFERROR(VLOOKUP(E226,БД!$A$2:$B$578,2,1),"")</f>
        <v/>
      </c>
      <c r="G226" s="122" t="str">
        <f>IF(E226&lt;&gt;"","3","")</f>
        <v>3</v>
      </c>
      <c r="H226" s="123" t="str">
        <f>IF(E226&lt;&gt;"",БД!$G$6,"")</f>
        <v>из числа лиц с ОВЗ (из строки 02): инвалиды и дети-инвалиды</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f t="shared" si="3"/>
        <v>1</v>
      </c>
      <c r="AK226" s="131" t="str">
        <f t="shared" si="8"/>
        <v>проверка пройдена</v>
      </c>
      <c r="AL226" s="132">
        <f t="shared" si="9"/>
        <v>0</v>
      </c>
    </row>
    <row r="227" spans="1:38" ht="15">
      <c r="A227" s="116" t="str">
        <f t="shared" si="4"/>
        <v/>
      </c>
      <c r="B227" s="117" t="str">
        <f t="shared" si="5"/>
        <v>ГБПОУ МО "Колледж "Подмосковье"</v>
      </c>
      <c r="C227" s="118" t="str">
        <f t="shared" si="6"/>
        <v>ЦФО</v>
      </c>
      <c r="D227" s="119" t="str">
        <f t="shared" si="7"/>
        <v>Московская область</v>
      </c>
      <c r="E227" s="120">
        <f>E224</f>
        <v>0</v>
      </c>
      <c r="F227" s="121" t="str">
        <f>IFERROR(VLOOKUP(E227,БД!$A$2:$B$578,2,1),"")</f>
        <v/>
      </c>
      <c r="G227" s="122" t="str">
        <f>IF(E227&lt;&gt;"","4","")</f>
        <v>4</v>
      </c>
      <c r="H227" s="123" t="str">
        <f>IF(E227&lt;&gt;"",БД!$G$7,"")</f>
        <v>Инвалиды и дети-инвалиды (кроме учтенных в строке 03)</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f t="shared" si="3"/>
        <v>1</v>
      </c>
      <c r="AK227" s="131" t="str">
        <f t="shared" si="8"/>
        <v>проверка пройдена</v>
      </c>
      <c r="AL227" s="132">
        <f t="shared" si="9"/>
        <v>0</v>
      </c>
    </row>
    <row r="228" spans="1:38" ht="15">
      <c r="A228" s="135" t="str">
        <f t="shared" si="4"/>
        <v/>
      </c>
      <c r="B228" s="136" t="str">
        <f t="shared" si="5"/>
        <v>ГБПОУ МО "Колледж "Подмосковье"</v>
      </c>
      <c r="C228" s="137" t="str">
        <f t="shared" si="6"/>
        <v>ЦФО</v>
      </c>
      <c r="D228" s="138" t="str">
        <f t="shared" si="7"/>
        <v>Московская область</v>
      </c>
      <c r="E228" s="139">
        <f>E224</f>
        <v>0</v>
      </c>
      <c r="F228" s="140" t="str">
        <f>IFERROR(VLOOKUP(E228,БД!$A$2:$B$578,2,1),"")</f>
        <v/>
      </c>
      <c r="G228" s="141" t="str">
        <f>IF(E228&lt;&gt;"","5","")</f>
        <v>5</v>
      </c>
      <c r="H228" s="142" t="str">
        <f>IF(E228&lt;&gt;"",БД!$G$8,"")</f>
        <v>Имеют договор о целевом обучении</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f t="shared" si="3"/>
        <v>1</v>
      </c>
      <c r="AK228" s="149" t="str">
        <f t="shared" si="8"/>
        <v>проверка пройдена</v>
      </c>
      <c r="AL228" s="132">
        <f t="shared" si="9"/>
        <v>0</v>
      </c>
    </row>
    <row r="229" spans="1:38" ht="15">
      <c r="A229" s="99" t="str">
        <f t="shared" si="4"/>
        <v/>
      </c>
      <c r="B229" s="100" t="str">
        <f t="shared" si="5"/>
        <v/>
      </c>
      <c r="C229" s="101" t="str">
        <f t="shared" si="6"/>
        <v/>
      </c>
      <c r="D229" s="102" t="str">
        <f t="shared" si="7"/>
        <v/>
      </c>
      <c r="E229" s="103"/>
      <c r="F229" s="104" t="str">
        <f>IFERROR(VLOOKUP(E229,БД!$A$2:$B$578,2,1),"")</f>
        <v/>
      </c>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8"/>
        <v/>
      </c>
      <c r="AL229" s="132" t="str">
        <f t="shared" si="9"/>
        <v/>
      </c>
    </row>
    <row r="230" spans="1:38" ht="15">
      <c r="A230" s="116" t="str">
        <f t="shared" si="4"/>
        <v/>
      </c>
      <c r="B230" s="117" t="str">
        <f t="shared" si="5"/>
        <v>ГБПОУ МО "Колледж "Подмосковье"</v>
      </c>
      <c r="C230" s="118" t="str">
        <f t="shared" si="6"/>
        <v>ЦФО</v>
      </c>
      <c r="D230" s="119" t="str">
        <f t="shared" si="7"/>
        <v>Московская область</v>
      </c>
      <c r="E230" s="120">
        <f>E229</f>
        <v>0</v>
      </c>
      <c r="F230" s="121" t="str">
        <f>IFERROR(VLOOKUP(E230,БД!$A$2:$B$578,2,1),"")</f>
        <v/>
      </c>
      <c r="G230" s="122" t="str">
        <f>IF(E230&lt;&gt;"","2","")</f>
        <v>2</v>
      </c>
      <c r="H230" s="151" t="str">
        <f>IF(E230&lt;&gt;"",БД!$G$5,"")</f>
        <v>из общей численности выпускников (из строки 01): лица с ОВЗ</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f t="shared" si="3"/>
        <v>1</v>
      </c>
      <c r="AK230" s="131" t="str">
        <f t="shared" si="8"/>
        <v>проверка пройдена</v>
      </c>
      <c r="AL230" s="132">
        <f t="shared" si="9"/>
        <v>0</v>
      </c>
    </row>
    <row r="231" spans="1:38" ht="15">
      <c r="A231" s="116" t="str">
        <f t="shared" si="4"/>
        <v/>
      </c>
      <c r="B231" s="117" t="str">
        <f t="shared" si="5"/>
        <v>ГБПОУ МО "Колледж "Подмосковье"</v>
      </c>
      <c r="C231" s="118" t="str">
        <f t="shared" si="6"/>
        <v>ЦФО</v>
      </c>
      <c r="D231" s="119" t="str">
        <f t="shared" si="7"/>
        <v>Московская область</v>
      </c>
      <c r="E231" s="120">
        <f>E229</f>
        <v>0</v>
      </c>
      <c r="F231" s="121" t="str">
        <f>IFERROR(VLOOKUP(E231,БД!$A$2:$B$578,2,1),"")</f>
        <v/>
      </c>
      <c r="G231" s="122" t="str">
        <f>IF(E231&lt;&gt;"","3","")</f>
        <v>3</v>
      </c>
      <c r="H231" s="151" t="str">
        <f>IF(E231&lt;&gt;"",БД!$G$6,"")</f>
        <v>из числа лиц с ОВЗ (из строки 02): инвалиды и дети-инвалиды</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f t="shared" si="3"/>
        <v>1</v>
      </c>
      <c r="AK231" s="131" t="str">
        <f t="shared" si="8"/>
        <v>проверка пройдена</v>
      </c>
      <c r="AL231" s="132">
        <f t="shared" si="9"/>
        <v>0</v>
      </c>
    </row>
    <row r="232" spans="1:38" ht="15">
      <c r="A232" s="116" t="str">
        <f t="shared" si="4"/>
        <v/>
      </c>
      <c r="B232" s="117" t="str">
        <f t="shared" si="5"/>
        <v>ГБПОУ МО "Колледж "Подмосковье"</v>
      </c>
      <c r="C232" s="118" t="str">
        <f t="shared" si="6"/>
        <v>ЦФО</v>
      </c>
      <c r="D232" s="119" t="str">
        <f t="shared" si="7"/>
        <v>Московская область</v>
      </c>
      <c r="E232" s="120">
        <f>E229</f>
        <v>0</v>
      </c>
      <c r="F232" s="121" t="str">
        <f>IFERROR(VLOOKUP(E232,БД!$A$2:$B$578,2,1),"")</f>
        <v/>
      </c>
      <c r="G232" s="122" t="str">
        <f>IF(E232&lt;&gt;"","4","")</f>
        <v>4</v>
      </c>
      <c r="H232" s="151" t="str">
        <f>IF(E232&lt;&gt;"",БД!$G$7,"")</f>
        <v>Инвалиды и дети-инвалиды (кроме учтенных в строке 03)</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f t="shared" si="3"/>
        <v>1</v>
      </c>
      <c r="AK232" s="131" t="str">
        <f t="shared" si="8"/>
        <v>проверка пройдена</v>
      </c>
      <c r="AL232" s="132">
        <f t="shared" si="9"/>
        <v>0</v>
      </c>
    </row>
    <row r="233" spans="1:38" ht="15">
      <c r="A233" s="135" t="str">
        <f t="shared" si="4"/>
        <v/>
      </c>
      <c r="B233" s="136" t="str">
        <f t="shared" si="5"/>
        <v>ГБПОУ МО "Колледж "Подмосковье"</v>
      </c>
      <c r="C233" s="137" t="str">
        <f t="shared" si="6"/>
        <v>ЦФО</v>
      </c>
      <c r="D233" s="138" t="str">
        <f t="shared" si="7"/>
        <v>Московская область</v>
      </c>
      <c r="E233" s="139">
        <f>E229</f>
        <v>0</v>
      </c>
      <c r="F233" s="140" t="str">
        <f>IFERROR(VLOOKUP(E233,БД!$A$2:$B$578,2,1),"")</f>
        <v/>
      </c>
      <c r="G233" s="141" t="str">
        <f>IF(E233&lt;&gt;"","5","")</f>
        <v>5</v>
      </c>
      <c r="H233" s="152" t="str">
        <f>IF(E233&lt;&gt;"",БД!$G$8,"")</f>
        <v>Имеют договор о целевом обучении</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f t="shared" si="3"/>
        <v>1</v>
      </c>
      <c r="AK233" s="149" t="str">
        <f t="shared" si="8"/>
        <v>проверка пройдена</v>
      </c>
      <c r="AL233" s="132">
        <f t="shared" si="9"/>
        <v>0</v>
      </c>
    </row>
    <row r="234" spans="1:38" ht="15">
      <c r="A234" s="99" t="str">
        <f t="shared" si="4"/>
        <v/>
      </c>
      <c r="B234" s="100" t="str">
        <f t="shared" si="5"/>
        <v/>
      </c>
      <c r="C234" s="101" t="str">
        <f t="shared" si="6"/>
        <v/>
      </c>
      <c r="D234" s="102" t="str">
        <f t="shared" si="7"/>
        <v/>
      </c>
      <c r="E234" s="103"/>
      <c r="F234" s="104" t="str">
        <f>IFERROR(VLOOKUP(E234,БД!$A$2:$B$578,2,1),"")</f>
        <v/>
      </c>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8"/>
        <v/>
      </c>
      <c r="AL234" s="132" t="str">
        <f t="shared" si="9"/>
        <v/>
      </c>
    </row>
    <row r="235" spans="1:38" ht="15">
      <c r="A235" s="116" t="str">
        <f t="shared" si="4"/>
        <v/>
      </c>
      <c r="B235" s="117" t="str">
        <f t="shared" si="5"/>
        <v>ГБПОУ МО "Колледж "Подмосковье"</v>
      </c>
      <c r="C235" s="118" t="str">
        <f t="shared" si="6"/>
        <v>ЦФО</v>
      </c>
      <c r="D235" s="119" t="str">
        <f t="shared" si="7"/>
        <v>Московская область</v>
      </c>
      <c r="E235" s="120">
        <f>E234</f>
        <v>0</v>
      </c>
      <c r="F235" s="121" t="str">
        <f>IFERROR(VLOOKUP(E235,БД!$A$2:$B$578,2,1),"")</f>
        <v/>
      </c>
      <c r="G235" s="122" t="str">
        <f>IF(E235&lt;&gt;"","2","")</f>
        <v>2</v>
      </c>
      <c r="H235" s="151" t="str">
        <f>IF(E235&lt;&gt;"",БД!$G$5,"")</f>
        <v>из общей численности выпускников (из строки 01): лица с ОВЗ</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f t="shared" si="3"/>
        <v>1</v>
      </c>
      <c r="AK235" s="131" t="str">
        <f t="shared" si="8"/>
        <v>проверка пройдена</v>
      </c>
      <c r="AL235" s="132">
        <f t="shared" si="9"/>
        <v>0</v>
      </c>
    </row>
    <row r="236" spans="1:38" ht="15">
      <c r="A236" s="116" t="str">
        <f t="shared" si="4"/>
        <v/>
      </c>
      <c r="B236" s="117" t="str">
        <f t="shared" si="5"/>
        <v>ГБПОУ МО "Колледж "Подмосковье"</v>
      </c>
      <c r="C236" s="118" t="str">
        <f t="shared" si="6"/>
        <v>ЦФО</v>
      </c>
      <c r="D236" s="119" t="str">
        <f t="shared" si="7"/>
        <v>Московская область</v>
      </c>
      <c r="E236" s="120">
        <f>E234</f>
        <v>0</v>
      </c>
      <c r="F236" s="121" t="str">
        <f>IFERROR(VLOOKUP(E236,БД!$A$2:$B$578,2,1),"")</f>
        <v/>
      </c>
      <c r="G236" s="122" t="str">
        <f>IF(E236&lt;&gt;"","3","")</f>
        <v>3</v>
      </c>
      <c r="H236" s="151" t="str">
        <f>IF(E236&lt;&gt;"",БД!$G$6,"")</f>
        <v>из числа лиц с ОВЗ (из строки 02): инвалиды и дети-инвалиды</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f t="shared" si="3"/>
        <v>1</v>
      </c>
      <c r="AK236" s="131" t="str">
        <f t="shared" si="8"/>
        <v>проверка пройдена</v>
      </c>
      <c r="AL236" s="132">
        <f t="shared" si="9"/>
        <v>0</v>
      </c>
    </row>
    <row r="237" spans="1:38" ht="15">
      <c r="A237" s="116" t="str">
        <f t="shared" si="4"/>
        <v/>
      </c>
      <c r="B237" s="117" t="str">
        <f t="shared" si="5"/>
        <v>ГБПОУ МО "Колледж "Подмосковье"</v>
      </c>
      <c r="C237" s="118" t="str">
        <f t="shared" si="6"/>
        <v>ЦФО</v>
      </c>
      <c r="D237" s="119" t="str">
        <f t="shared" si="7"/>
        <v>Московская область</v>
      </c>
      <c r="E237" s="120">
        <f>E234</f>
        <v>0</v>
      </c>
      <c r="F237" s="121" t="str">
        <f>IFERROR(VLOOKUP(E237,БД!$A$2:$B$578,2,1),"")</f>
        <v/>
      </c>
      <c r="G237" s="122" t="str">
        <f>IF(E237&lt;&gt;"","4","")</f>
        <v>4</v>
      </c>
      <c r="H237" s="151" t="str">
        <f>IF(E237&lt;&gt;"",БД!$G$7,"")</f>
        <v>Инвалиды и дети-инвалиды (кроме учтенных в строке 03)</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f t="shared" si="3"/>
        <v>1</v>
      </c>
      <c r="AK237" s="131" t="str">
        <f t="shared" si="8"/>
        <v>проверка пройдена</v>
      </c>
      <c r="AL237" s="132">
        <f t="shared" si="9"/>
        <v>0</v>
      </c>
    </row>
    <row r="238" spans="1:38" ht="15">
      <c r="A238" s="135" t="str">
        <f t="shared" si="4"/>
        <v/>
      </c>
      <c r="B238" s="136" t="str">
        <f t="shared" si="5"/>
        <v>ГБПОУ МО "Колледж "Подмосковье"</v>
      </c>
      <c r="C238" s="137" t="str">
        <f t="shared" si="6"/>
        <v>ЦФО</v>
      </c>
      <c r="D238" s="138" t="str">
        <f t="shared" si="7"/>
        <v>Московская область</v>
      </c>
      <c r="E238" s="139">
        <f>E234</f>
        <v>0</v>
      </c>
      <c r="F238" s="140" t="str">
        <f>IFERROR(VLOOKUP(E238,БД!$A$2:$B$578,2,1),"")</f>
        <v/>
      </c>
      <c r="G238" s="141" t="str">
        <f>IF(E238&lt;&gt;"","5","")</f>
        <v>5</v>
      </c>
      <c r="H238" s="152" t="str">
        <f>IF(E238&lt;&gt;"",БД!$G$8,"")</f>
        <v>Имеют договор о целевом обучении</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f t="shared" si="3"/>
        <v>1</v>
      </c>
      <c r="AK238" s="149" t="str">
        <f t="shared" si="8"/>
        <v>проверка пройдена</v>
      </c>
      <c r="AL238" s="132">
        <f t="shared" si="9"/>
        <v>0</v>
      </c>
    </row>
    <row r="239" spans="1:38" ht="15">
      <c r="A239" s="99" t="str">
        <f t="shared" si="4"/>
        <v/>
      </c>
      <c r="B239" s="100" t="str">
        <f t="shared" si="5"/>
        <v/>
      </c>
      <c r="C239" s="101" t="str">
        <f t="shared" si="6"/>
        <v/>
      </c>
      <c r="D239" s="102" t="str">
        <f t="shared" si="7"/>
        <v/>
      </c>
      <c r="E239" s="103"/>
      <c r="F239" s="104" t="str">
        <f>IFERROR(VLOOKUP(E239,БД!$A$2:$B$578,2,1),"")</f>
        <v/>
      </c>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8"/>
        <v/>
      </c>
      <c r="AL239" s="132" t="str">
        <f t="shared" si="9"/>
        <v/>
      </c>
    </row>
    <row r="240" spans="1:38" ht="15">
      <c r="A240" s="116" t="str">
        <f t="shared" si="4"/>
        <v/>
      </c>
      <c r="B240" s="117" t="str">
        <f t="shared" si="5"/>
        <v>ГБПОУ МО "Колледж "Подмосковье"</v>
      </c>
      <c r="C240" s="118" t="str">
        <f t="shared" si="6"/>
        <v>ЦФО</v>
      </c>
      <c r="D240" s="119" t="str">
        <f t="shared" si="7"/>
        <v>Московская область</v>
      </c>
      <c r="E240" s="120">
        <f>E239</f>
        <v>0</v>
      </c>
      <c r="F240" s="121" t="str">
        <f>IFERROR(VLOOKUP(E240,БД!$A$2:$B$578,2,1),"")</f>
        <v/>
      </c>
      <c r="G240" s="122" t="str">
        <f>IF(E240&lt;&gt;"","2","")</f>
        <v>2</v>
      </c>
      <c r="H240" s="123" t="str">
        <f>IF(E240&lt;&gt;"",БД!$G$5,"")</f>
        <v>из общей численности выпускников (из строки 01): лица с ОВЗ</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f t="shared" si="3"/>
        <v>1</v>
      </c>
      <c r="AK240" s="131" t="str">
        <f t="shared" si="8"/>
        <v>проверка пройдена</v>
      </c>
      <c r="AL240" s="132">
        <f t="shared" si="9"/>
        <v>0</v>
      </c>
    </row>
    <row r="241" spans="1:38" ht="15">
      <c r="A241" s="116" t="str">
        <f t="shared" si="4"/>
        <v/>
      </c>
      <c r="B241" s="117" t="str">
        <f t="shared" si="5"/>
        <v>ГБПОУ МО "Колледж "Подмосковье"</v>
      </c>
      <c r="C241" s="118" t="str">
        <f t="shared" si="6"/>
        <v>ЦФО</v>
      </c>
      <c r="D241" s="119" t="str">
        <f t="shared" si="7"/>
        <v>Московская область</v>
      </c>
      <c r="E241" s="120">
        <f>E239</f>
        <v>0</v>
      </c>
      <c r="F241" s="121" t="str">
        <f>IFERROR(VLOOKUP(E241,БД!$A$2:$B$578,2,1),"")</f>
        <v/>
      </c>
      <c r="G241" s="122" t="str">
        <f>IF(E241&lt;&gt;"","3","")</f>
        <v>3</v>
      </c>
      <c r="H241" s="123" t="str">
        <f>IF(E241&lt;&gt;"",БД!$G$6,"")</f>
        <v>из числа лиц с ОВЗ (из строки 02): инвалиды и дети-инвалиды</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f t="shared" si="3"/>
        <v>1</v>
      </c>
      <c r="AK241" s="131" t="str">
        <f t="shared" si="8"/>
        <v>проверка пройдена</v>
      </c>
      <c r="AL241" s="132">
        <f t="shared" si="9"/>
        <v>0</v>
      </c>
    </row>
    <row r="242" spans="1:38" ht="15">
      <c r="A242" s="116" t="str">
        <f t="shared" si="4"/>
        <v/>
      </c>
      <c r="B242" s="117" t="str">
        <f t="shared" si="5"/>
        <v>ГБПОУ МО "Колледж "Подмосковье"</v>
      </c>
      <c r="C242" s="118" t="str">
        <f t="shared" si="6"/>
        <v>ЦФО</v>
      </c>
      <c r="D242" s="119" t="str">
        <f t="shared" si="7"/>
        <v>Московская область</v>
      </c>
      <c r="E242" s="120">
        <f>E239</f>
        <v>0</v>
      </c>
      <c r="F242" s="121" t="str">
        <f>IFERROR(VLOOKUP(E242,БД!$A$2:$B$578,2,1),"")</f>
        <v/>
      </c>
      <c r="G242" s="122" t="str">
        <f>IF(E242&lt;&gt;"","4","")</f>
        <v>4</v>
      </c>
      <c r="H242" s="123" t="str">
        <f>IF(E242&lt;&gt;"",БД!$G$7,"")</f>
        <v>Инвалиды и дети-инвалиды (кроме учтенных в строке 03)</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f t="shared" si="3"/>
        <v>1</v>
      </c>
      <c r="AK242" s="131" t="str">
        <f t="shared" si="8"/>
        <v>проверка пройдена</v>
      </c>
      <c r="AL242" s="132">
        <f t="shared" si="9"/>
        <v>0</v>
      </c>
    </row>
    <row r="243" spans="1:38" ht="15">
      <c r="A243" s="135" t="str">
        <f t="shared" si="4"/>
        <v/>
      </c>
      <c r="B243" s="136" t="str">
        <f t="shared" si="5"/>
        <v>ГБПОУ МО "Колледж "Подмосковье"</v>
      </c>
      <c r="C243" s="137" t="str">
        <f t="shared" si="6"/>
        <v>ЦФО</v>
      </c>
      <c r="D243" s="138" t="str">
        <f t="shared" si="7"/>
        <v>Московская область</v>
      </c>
      <c r="E243" s="139">
        <f>E239</f>
        <v>0</v>
      </c>
      <c r="F243" s="140" t="str">
        <f>IFERROR(VLOOKUP(E243,БД!$A$2:$B$578,2,1),"")</f>
        <v/>
      </c>
      <c r="G243" s="141" t="str">
        <f>IF(E243&lt;&gt;"","5","")</f>
        <v>5</v>
      </c>
      <c r="H243" s="142" t="str">
        <f>IF(E243&lt;&gt;"",БД!$G$8,"")</f>
        <v>Имеют договор о целевом обучении</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f t="shared" si="3"/>
        <v>1</v>
      </c>
      <c r="AK243" s="149" t="str">
        <f t="shared" si="8"/>
        <v>проверка пройдена</v>
      </c>
      <c r="AL243" s="132">
        <f t="shared" si="9"/>
        <v>0</v>
      </c>
    </row>
    <row r="244" spans="1:38" ht="15">
      <c r="A244" s="99" t="str">
        <f t="shared" si="4"/>
        <v/>
      </c>
      <c r="B244" s="100" t="str">
        <f t="shared" si="5"/>
        <v/>
      </c>
      <c r="C244" s="101" t="str">
        <f t="shared" si="6"/>
        <v/>
      </c>
      <c r="D244" s="102" t="str">
        <f t="shared" si="7"/>
        <v/>
      </c>
      <c r="E244" s="103"/>
      <c r="F244" s="104" t="str">
        <f>IFERROR(VLOOKUP(E244,БД!$A$2:$B$578,2,1),"")</f>
        <v/>
      </c>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8"/>
        <v/>
      </c>
      <c r="AL244" s="132" t="str">
        <f t="shared" si="9"/>
        <v/>
      </c>
    </row>
    <row r="245" spans="1:38" ht="15">
      <c r="A245" s="116" t="str">
        <f t="shared" si="4"/>
        <v/>
      </c>
      <c r="B245" s="117" t="str">
        <f t="shared" si="5"/>
        <v>ГБПОУ МО "Колледж "Подмосковье"</v>
      </c>
      <c r="C245" s="118" t="str">
        <f t="shared" si="6"/>
        <v>ЦФО</v>
      </c>
      <c r="D245" s="119" t="str">
        <f t="shared" si="7"/>
        <v>Московская область</v>
      </c>
      <c r="E245" s="120">
        <f>E244</f>
        <v>0</v>
      </c>
      <c r="F245" s="121" t="str">
        <f>IFERROR(VLOOKUP(E245,БД!$A$2:$B$578,2,1),"")</f>
        <v/>
      </c>
      <c r="G245" s="122" t="str">
        <f>IF(E245&lt;&gt;"","2","")</f>
        <v>2</v>
      </c>
      <c r="H245" s="151" t="str">
        <f>IF(E245&lt;&gt;"",БД!$G$5,"")</f>
        <v>из общей численности выпускников (из строки 01): лица с ОВЗ</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f t="shared" si="3"/>
        <v>1</v>
      </c>
      <c r="AK245" s="131" t="str">
        <f t="shared" si="8"/>
        <v>проверка пройдена</v>
      </c>
      <c r="AL245" s="132">
        <f t="shared" si="9"/>
        <v>0</v>
      </c>
    </row>
    <row r="246" spans="1:38" ht="15">
      <c r="A246" s="116" t="str">
        <f t="shared" si="4"/>
        <v/>
      </c>
      <c r="B246" s="117" t="str">
        <f t="shared" si="5"/>
        <v>ГБПОУ МО "Колледж "Подмосковье"</v>
      </c>
      <c r="C246" s="118" t="str">
        <f t="shared" si="6"/>
        <v>ЦФО</v>
      </c>
      <c r="D246" s="119" t="str">
        <f t="shared" si="7"/>
        <v>Московская область</v>
      </c>
      <c r="E246" s="120">
        <f>E244</f>
        <v>0</v>
      </c>
      <c r="F246" s="121" t="str">
        <f>IFERROR(VLOOKUP(E246,БД!$A$2:$B$578,2,1),"")</f>
        <v/>
      </c>
      <c r="G246" s="122" t="str">
        <f>IF(E246&lt;&gt;"","3","")</f>
        <v>3</v>
      </c>
      <c r="H246" s="151" t="str">
        <f>IF(E246&lt;&gt;"",БД!$G$6,"")</f>
        <v>из числа лиц с ОВЗ (из строки 02): инвалиды и дети-инвалиды</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f t="shared" si="3"/>
        <v>1</v>
      </c>
      <c r="AK246" s="131" t="str">
        <f t="shared" si="8"/>
        <v>проверка пройдена</v>
      </c>
      <c r="AL246" s="132">
        <f t="shared" si="9"/>
        <v>0</v>
      </c>
    </row>
    <row r="247" spans="1:38" ht="15">
      <c r="A247" s="116" t="str">
        <f t="shared" si="4"/>
        <v/>
      </c>
      <c r="B247" s="117" t="str">
        <f t="shared" si="5"/>
        <v>ГБПОУ МО "Колледж "Подмосковье"</v>
      </c>
      <c r="C247" s="118" t="str">
        <f t="shared" si="6"/>
        <v>ЦФО</v>
      </c>
      <c r="D247" s="119" t="str">
        <f t="shared" si="7"/>
        <v>Московская область</v>
      </c>
      <c r="E247" s="120">
        <f>E244</f>
        <v>0</v>
      </c>
      <c r="F247" s="121" t="str">
        <f>IFERROR(VLOOKUP(E247,БД!$A$2:$B$578,2,1),"")</f>
        <v/>
      </c>
      <c r="G247" s="122" t="str">
        <f>IF(E247&lt;&gt;"","4","")</f>
        <v>4</v>
      </c>
      <c r="H247" s="151" t="str">
        <f>IF(E247&lt;&gt;"",БД!$G$7,"")</f>
        <v>Инвалиды и дети-инвалиды (кроме учтенных в строке 03)</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f t="shared" si="3"/>
        <v>1</v>
      </c>
      <c r="AK247" s="131" t="str">
        <f t="shared" si="8"/>
        <v>проверка пройдена</v>
      </c>
      <c r="AL247" s="132">
        <f t="shared" si="9"/>
        <v>0</v>
      </c>
    </row>
    <row r="248" spans="1:38" ht="15">
      <c r="A248" s="135" t="str">
        <f t="shared" si="4"/>
        <v/>
      </c>
      <c r="B248" s="136" t="str">
        <f t="shared" si="5"/>
        <v>ГБПОУ МО "Колледж "Подмосковье"</v>
      </c>
      <c r="C248" s="137" t="str">
        <f t="shared" si="6"/>
        <v>ЦФО</v>
      </c>
      <c r="D248" s="138" t="str">
        <f t="shared" si="7"/>
        <v>Московская область</v>
      </c>
      <c r="E248" s="139">
        <f>E244</f>
        <v>0</v>
      </c>
      <c r="F248" s="140" t="str">
        <f>IFERROR(VLOOKUP(E248,БД!$A$2:$B$578,2,1),"")</f>
        <v/>
      </c>
      <c r="G248" s="141" t="str">
        <f>IF(E248&lt;&gt;"","5","")</f>
        <v>5</v>
      </c>
      <c r="H248" s="152" t="str">
        <f>IF(E248&lt;&gt;"",БД!$G$8,"")</f>
        <v>Имеют договор о целевом обучении</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f t="shared" si="3"/>
        <v>1</v>
      </c>
      <c r="AK248" s="149" t="str">
        <f t="shared" si="8"/>
        <v>проверка пройдена</v>
      </c>
      <c r="AL248" s="132">
        <f t="shared" si="9"/>
        <v>0</v>
      </c>
    </row>
    <row r="249" spans="1:38" ht="15">
      <c r="A249" s="99" t="str">
        <f t="shared" si="4"/>
        <v/>
      </c>
      <c r="B249" s="100" t="str">
        <f t="shared" si="5"/>
        <v/>
      </c>
      <c r="C249" s="101" t="str">
        <f t="shared" si="6"/>
        <v/>
      </c>
      <c r="D249" s="102" t="str">
        <f t="shared" si="7"/>
        <v/>
      </c>
      <c r="E249" s="103"/>
      <c r="F249" s="104" t="str">
        <f>IFERROR(VLOOKUP(E249,БД!$A$2:$B$578,2,1),"")</f>
        <v/>
      </c>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8"/>
        <v/>
      </c>
      <c r="AL249" s="132" t="str">
        <f t="shared" si="9"/>
        <v/>
      </c>
    </row>
    <row r="250" spans="1:38" ht="15">
      <c r="A250" s="116" t="str">
        <f t="shared" si="4"/>
        <v/>
      </c>
      <c r="B250" s="117" t="str">
        <f t="shared" si="5"/>
        <v>ГБПОУ МО "Колледж "Подмосковье"</v>
      </c>
      <c r="C250" s="118" t="str">
        <f t="shared" si="6"/>
        <v>ЦФО</v>
      </c>
      <c r="D250" s="119" t="str">
        <f t="shared" si="7"/>
        <v>Московская область</v>
      </c>
      <c r="E250" s="120">
        <f>E249</f>
        <v>0</v>
      </c>
      <c r="F250" s="121" t="str">
        <f>IFERROR(VLOOKUP(E250,БД!$A$2:$B$578,2,1),"")</f>
        <v/>
      </c>
      <c r="G250" s="122" t="str">
        <f>IF(E250&lt;&gt;"","2","")</f>
        <v>2</v>
      </c>
      <c r="H250" s="151" t="str">
        <f>IF(E250&lt;&gt;"",БД!$G$5,"")</f>
        <v>из общей численности выпускников (из строки 01): лица с ОВЗ</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f t="shared" si="3"/>
        <v>1</v>
      </c>
      <c r="AK250" s="131" t="str">
        <f t="shared" si="8"/>
        <v>проверка пройдена</v>
      </c>
      <c r="AL250" s="132">
        <f t="shared" si="9"/>
        <v>0</v>
      </c>
    </row>
    <row r="251" spans="1:38" ht="15">
      <c r="A251" s="116" t="str">
        <f t="shared" si="4"/>
        <v/>
      </c>
      <c r="B251" s="117" t="str">
        <f t="shared" si="5"/>
        <v>ГБПОУ МО "Колледж "Подмосковье"</v>
      </c>
      <c r="C251" s="118" t="str">
        <f t="shared" si="6"/>
        <v>ЦФО</v>
      </c>
      <c r="D251" s="119" t="str">
        <f t="shared" si="7"/>
        <v>Московская область</v>
      </c>
      <c r="E251" s="120">
        <f>E249</f>
        <v>0</v>
      </c>
      <c r="F251" s="121" t="str">
        <f>IFERROR(VLOOKUP(E251,БД!$A$2:$B$578,2,1),"")</f>
        <v/>
      </c>
      <c r="G251" s="122" t="str">
        <f>IF(E251&lt;&gt;"","3","")</f>
        <v>3</v>
      </c>
      <c r="H251" s="151" t="str">
        <f>IF(E251&lt;&gt;"",БД!$G$6,"")</f>
        <v>из числа лиц с ОВЗ (из строки 02): инвалиды и дети-инвалиды</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f t="shared" si="3"/>
        <v>1</v>
      </c>
      <c r="AK251" s="131" t="str">
        <f t="shared" si="8"/>
        <v>проверка пройдена</v>
      </c>
      <c r="AL251" s="132">
        <f t="shared" si="9"/>
        <v>0</v>
      </c>
    </row>
    <row r="252" spans="1:38" ht="15">
      <c r="A252" s="116" t="str">
        <f t="shared" si="4"/>
        <v/>
      </c>
      <c r="B252" s="117" t="str">
        <f t="shared" si="5"/>
        <v>ГБПОУ МО "Колледж "Подмосковье"</v>
      </c>
      <c r="C252" s="118" t="str">
        <f t="shared" si="6"/>
        <v>ЦФО</v>
      </c>
      <c r="D252" s="119" t="str">
        <f t="shared" si="7"/>
        <v>Московская область</v>
      </c>
      <c r="E252" s="120">
        <f>E249</f>
        <v>0</v>
      </c>
      <c r="F252" s="121" t="str">
        <f>IFERROR(VLOOKUP(E252,БД!$A$2:$B$578,2,1),"")</f>
        <v/>
      </c>
      <c r="G252" s="122" t="str">
        <f>IF(E252&lt;&gt;"","4","")</f>
        <v>4</v>
      </c>
      <c r="H252" s="151" t="str">
        <f>IF(E252&lt;&gt;"",БД!$G$7,"")</f>
        <v>Инвалиды и дети-инвалиды (кроме учтенных в строке 03)</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f t="shared" si="3"/>
        <v>1</v>
      </c>
      <c r="AK252" s="131" t="str">
        <f t="shared" si="8"/>
        <v>проверка пройдена</v>
      </c>
      <c r="AL252" s="132">
        <f t="shared" si="9"/>
        <v>0</v>
      </c>
    </row>
    <row r="253" spans="1:38" ht="15">
      <c r="A253" s="135" t="str">
        <f t="shared" si="4"/>
        <v/>
      </c>
      <c r="B253" s="136" t="str">
        <f t="shared" si="5"/>
        <v>ГБПОУ МО "Колледж "Подмосковье"</v>
      </c>
      <c r="C253" s="137" t="str">
        <f t="shared" si="6"/>
        <v>ЦФО</v>
      </c>
      <c r="D253" s="138" t="str">
        <f t="shared" si="7"/>
        <v>Московская область</v>
      </c>
      <c r="E253" s="139">
        <f>E249</f>
        <v>0</v>
      </c>
      <c r="F253" s="140" t="str">
        <f>IFERROR(VLOOKUP(E253,БД!$A$2:$B$578,2,1),"")</f>
        <v/>
      </c>
      <c r="G253" s="141" t="str">
        <f>IF(E253&lt;&gt;"","5","")</f>
        <v>5</v>
      </c>
      <c r="H253" s="152" t="str">
        <f>IF(E253&lt;&gt;"",БД!$G$8,"")</f>
        <v>Имеют договор о целевом обучении</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f t="shared" si="3"/>
        <v>1</v>
      </c>
      <c r="AK253" s="149" t="str">
        <f t="shared" si="8"/>
        <v>проверка пройдена</v>
      </c>
      <c r="AL253" s="132">
        <f t="shared" si="9"/>
        <v>0</v>
      </c>
    </row>
    <row r="254" spans="1:38" ht="15">
      <c r="A254" s="99" t="str">
        <f t="shared" si="4"/>
        <v/>
      </c>
      <c r="B254" s="100" t="str">
        <f t="shared" si="5"/>
        <v/>
      </c>
      <c r="C254" s="101" t="str">
        <f t="shared" si="6"/>
        <v/>
      </c>
      <c r="D254" s="102" t="str">
        <f t="shared" si="7"/>
        <v/>
      </c>
      <c r="E254" s="103"/>
      <c r="F254" s="104" t="str">
        <f>IFERROR(VLOOKUP(E254,БД!$A$2:$B$578,2,1),"")</f>
        <v/>
      </c>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8"/>
        <v/>
      </c>
      <c r="AL254" s="132" t="str">
        <f t="shared" si="9"/>
        <v/>
      </c>
    </row>
    <row r="255" spans="1:38" ht="15">
      <c r="A255" s="116" t="str">
        <f t="shared" si="4"/>
        <v/>
      </c>
      <c r="B255" s="117" t="str">
        <f t="shared" si="5"/>
        <v>ГБПОУ МО "Колледж "Подмосковье"</v>
      </c>
      <c r="C255" s="118" t="str">
        <f t="shared" si="6"/>
        <v>ЦФО</v>
      </c>
      <c r="D255" s="119" t="str">
        <f t="shared" si="7"/>
        <v>Московская область</v>
      </c>
      <c r="E255" s="120">
        <f>E254</f>
        <v>0</v>
      </c>
      <c r="F255" s="121" t="str">
        <f>IFERROR(VLOOKUP(E255,БД!$A$2:$B$578,2,1),"")</f>
        <v/>
      </c>
      <c r="G255" s="122" t="str">
        <f>IF(E255&lt;&gt;"","2","")</f>
        <v>2</v>
      </c>
      <c r="H255" s="151" t="str">
        <f>IF(E255&lt;&gt;"",БД!$G$5,"")</f>
        <v>из общей численности выпускников (из строки 01): лица с ОВЗ</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f t="shared" si="3"/>
        <v>1</v>
      </c>
      <c r="AK255" s="131" t="str">
        <f t="shared" si="8"/>
        <v>проверка пройдена</v>
      </c>
      <c r="AL255" s="132">
        <f t="shared" si="9"/>
        <v>0</v>
      </c>
    </row>
    <row r="256" spans="1:38" ht="15">
      <c r="A256" s="116" t="str">
        <f t="shared" si="4"/>
        <v/>
      </c>
      <c r="B256" s="117" t="str">
        <f t="shared" si="5"/>
        <v>ГБПОУ МО "Колледж "Подмосковье"</v>
      </c>
      <c r="C256" s="118" t="str">
        <f t="shared" si="6"/>
        <v>ЦФО</v>
      </c>
      <c r="D256" s="119" t="str">
        <f t="shared" si="7"/>
        <v>Московская область</v>
      </c>
      <c r="E256" s="120">
        <f>E254</f>
        <v>0</v>
      </c>
      <c r="F256" s="121" t="str">
        <f>IFERROR(VLOOKUP(E256,БД!$A$2:$B$578,2,1),"")</f>
        <v/>
      </c>
      <c r="G256" s="122" t="str">
        <f>IF(E256&lt;&gt;"","3","")</f>
        <v>3</v>
      </c>
      <c r="H256" s="151" t="str">
        <f>IF(E256&lt;&gt;"",БД!$G$6,"")</f>
        <v>из числа лиц с ОВЗ (из строки 02): инвалиды и дети-инвалиды</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f t="shared" si="3"/>
        <v>1</v>
      </c>
      <c r="AK256" s="131" t="str">
        <f t="shared" si="8"/>
        <v>проверка пройдена</v>
      </c>
      <c r="AL256" s="132">
        <f t="shared" si="9"/>
        <v>0</v>
      </c>
    </row>
    <row r="257" spans="1:38" ht="15">
      <c r="A257" s="116" t="str">
        <f t="shared" si="4"/>
        <v/>
      </c>
      <c r="B257" s="117" t="str">
        <f t="shared" si="5"/>
        <v>ГБПОУ МО "Колледж "Подмосковье"</v>
      </c>
      <c r="C257" s="118" t="str">
        <f t="shared" si="6"/>
        <v>ЦФО</v>
      </c>
      <c r="D257" s="119" t="str">
        <f t="shared" si="7"/>
        <v>Московская область</v>
      </c>
      <c r="E257" s="120">
        <f>E254</f>
        <v>0</v>
      </c>
      <c r="F257" s="121" t="str">
        <f>IFERROR(VLOOKUP(E257,БД!$A$2:$B$578,2,1),"")</f>
        <v/>
      </c>
      <c r="G257" s="122" t="str">
        <f>IF(E257&lt;&gt;"","4","")</f>
        <v>4</v>
      </c>
      <c r="H257" s="151" t="str">
        <f>IF(E257&lt;&gt;"",БД!$G$7,"")</f>
        <v>Инвалиды и дети-инвалиды (кроме учтенных в строке 03)</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f t="shared" si="3"/>
        <v>1</v>
      </c>
      <c r="AK257" s="131" t="str">
        <f t="shared" si="8"/>
        <v>проверка пройдена</v>
      </c>
      <c r="AL257" s="132">
        <f t="shared" si="9"/>
        <v>0</v>
      </c>
    </row>
    <row r="258" spans="1:38" ht="15">
      <c r="A258" s="135" t="str">
        <f t="shared" si="4"/>
        <v/>
      </c>
      <c r="B258" s="136" t="str">
        <f t="shared" si="5"/>
        <v>ГБПОУ МО "Колледж "Подмосковье"</v>
      </c>
      <c r="C258" s="137" t="str">
        <f t="shared" si="6"/>
        <v>ЦФО</v>
      </c>
      <c r="D258" s="138" t="str">
        <f t="shared" si="7"/>
        <v>Московская область</v>
      </c>
      <c r="E258" s="139">
        <f>E254</f>
        <v>0</v>
      </c>
      <c r="F258" s="140" t="str">
        <f>IFERROR(VLOOKUP(E258,БД!$A$2:$B$578,2,1),"")</f>
        <v/>
      </c>
      <c r="G258" s="141" t="str">
        <f>IF(E258&lt;&gt;"","5","")</f>
        <v>5</v>
      </c>
      <c r="H258" s="152" t="str">
        <f>IF(E258&lt;&gt;"",БД!$G$8,"")</f>
        <v>Имеют договор о целевом обучении</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f t="shared" si="3"/>
        <v>1</v>
      </c>
      <c r="AK258" s="149" t="str">
        <f t="shared" si="8"/>
        <v>проверка пройдена</v>
      </c>
      <c r="AL258" s="132">
        <f t="shared" si="9"/>
        <v>0</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I13:AJ13">
    <cfRule type="expression" dxfId="163" priority="1">
      <formula>$AL$13&gt;0</formula>
    </cfRule>
  </conditionalFormatting>
  <conditionalFormatting sqref="AK14:AK258">
    <cfRule type="expression" dxfId="162" priority="2">
      <formula>AND(AL14&gt;0,AL14&lt;&gt;"")</formula>
    </cfRule>
  </conditionalFormatting>
  <conditionalFormatting sqref="I14:AJ258">
    <cfRule type="expression" dxfId="161" priority="3">
      <formula>NOT($G14="")</formula>
    </cfRule>
  </conditionalFormatting>
  <conditionalFormatting sqref="E14:E258">
    <cfRule type="expression" dxfId="160" priority="4">
      <formula>$G14="1"</formula>
    </cfRule>
  </conditionalFormatting>
  <conditionalFormatting sqref="A14:AL258">
    <cfRule type="expression" dxfId="159" priority="5">
      <formula>AND(ISEVEN($A14),$A14&lt;&gt;"")</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prompt="Такой специальности не существует">
          <x14:formula1>
            <xm:f>БД!$A$2:$A$700</xm:f>
          </x14:formula1>
          <xm:sqref>E14 E19 E24 E29 E34 E39 E44 E49 E54 E59 E64 E69 E74 E79 E84 E89 E94 E99 E104 E109 E114 E119 E124 E129 E134 E139 E144 E149 E154 E159 E164 E169 E174 E179 E184 E189 E194 E199 E204 E209 E214 E219 E224 E229 E234 E239 E244 E249 E254</xm:sqref>
        </x14:dataValidation>
        <x14:dataValidation type="list" allowBlank="1" showErrorMessage="1">
          <x14:formula1>
            <xm:f>БД!$E$2:$E$150</xm:f>
          </x14:formula1>
          <xm:sqref>D13</xm:sqref>
        </x14:dataValidation>
        <x14:dataValidation type="list" allowBlank="1" showErrorMessage="1">
          <x14:formula1>
            <xm:f>БД!$F$1:$F$50</xm:f>
          </x14:formula1>
          <xm:sqref>C13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59" priority="1">
      <formula>AND(AL14&gt;0,AL14&lt;&gt;"")</formula>
    </cfRule>
  </conditionalFormatting>
  <conditionalFormatting sqref="AJ13">
    <cfRule type="expression" dxfId="58" priority="2">
      <formula>$AL$13&gt;0</formula>
    </cfRule>
  </conditionalFormatting>
  <conditionalFormatting sqref="AK14:AL258">
    <cfRule type="containsText" dxfId="57"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56" priority="4">
      <formula>NOT($G14="")</formula>
    </cfRule>
  </conditionalFormatting>
  <conditionalFormatting sqref="A14:AL258">
    <cfRule type="expression" dxfId="55" priority="5">
      <formula>AND(ISEVEN($A14),$A14&lt;&gt;"")</formula>
    </cfRule>
  </conditionalFormatting>
  <conditionalFormatting sqref="I13:AH13">
    <cfRule type="expression" dxfId="54"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53" priority="1">
      <formula>AND(AL14&gt;0,AL14&lt;&gt;"")</formula>
    </cfRule>
  </conditionalFormatting>
  <conditionalFormatting sqref="AJ13">
    <cfRule type="expression" dxfId="52" priority="2">
      <formula>$AL$13&gt;0</formula>
    </cfRule>
  </conditionalFormatting>
  <conditionalFormatting sqref="AK14:AL258">
    <cfRule type="containsText" dxfId="51"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50" priority="4">
      <formula>NOT($G14="")</formula>
    </cfRule>
  </conditionalFormatting>
  <conditionalFormatting sqref="A14:AL258">
    <cfRule type="expression" dxfId="49" priority="5">
      <formula>AND(ISEVEN($A14),$A14&lt;&gt;"")</formula>
    </cfRule>
  </conditionalFormatting>
  <conditionalFormatting sqref="I13:AH13">
    <cfRule type="expression" dxfId="48"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47" priority="1">
      <formula>AND(AL14&gt;0,AL14&lt;&gt;"")</formula>
    </cfRule>
  </conditionalFormatting>
  <conditionalFormatting sqref="AJ13">
    <cfRule type="expression" dxfId="46" priority="2">
      <formula>$AL$13&gt;0</formula>
    </cfRule>
  </conditionalFormatting>
  <conditionalFormatting sqref="AK14:AL258">
    <cfRule type="containsText" dxfId="45"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44" priority="4">
      <formula>NOT($G14="")</formula>
    </cfRule>
  </conditionalFormatting>
  <conditionalFormatting sqref="A14:AL258">
    <cfRule type="expression" dxfId="43" priority="5">
      <formula>AND(ISEVEN($A14),$A14&lt;&gt;"")</formula>
    </cfRule>
  </conditionalFormatting>
  <conditionalFormatting sqref="I13:AH13">
    <cfRule type="expression" dxfId="42"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41" priority="1">
      <formula>AND(AL14&gt;0,AL14&lt;&gt;"")</formula>
    </cfRule>
  </conditionalFormatting>
  <conditionalFormatting sqref="AJ13">
    <cfRule type="expression" dxfId="40" priority="2">
      <formula>$AL$13&gt;0</formula>
    </cfRule>
  </conditionalFormatting>
  <conditionalFormatting sqref="AK14:AL258">
    <cfRule type="containsText" dxfId="39"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38" priority="4">
      <formula>NOT($G14="")</formula>
    </cfRule>
  </conditionalFormatting>
  <conditionalFormatting sqref="A14:AL258">
    <cfRule type="expression" dxfId="37" priority="5">
      <formula>AND(ISEVEN($A14),$A14&lt;&gt;"")</formula>
    </cfRule>
  </conditionalFormatting>
  <conditionalFormatting sqref="I13:AH13">
    <cfRule type="expression" dxfId="36"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35" priority="1">
      <formula>AND(AL14&gt;0,AL14&lt;&gt;"")</formula>
    </cfRule>
  </conditionalFormatting>
  <conditionalFormatting sqref="AJ13">
    <cfRule type="expression" dxfId="34" priority="2">
      <formula>$AL$13&gt;0</formula>
    </cfRule>
  </conditionalFormatting>
  <conditionalFormatting sqref="AK14:AL258">
    <cfRule type="containsText" dxfId="33"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32" priority="4">
      <formula>NOT($G14="")</formula>
    </cfRule>
  </conditionalFormatting>
  <conditionalFormatting sqref="A14:AL258">
    <cfRule type="expression" dxfId="31" priority="5">
      <formula>AND(ISEVEN($A14),$A14&lt;&gt;"")</formula>
    </cfRule>
  </conditionalFormatting>
  <conditionalFormatting sqref="I13:AH13">
    <cfRule type="expression" dxfId="30"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29" priority="1">
      <formula>AND(AL14&gt;0,AL14&lt;&gt;"")</formula>
    </cfRule>
  </conditionalFormatting>
  <conditionalFormatting sqref="AJ13">
    <cfRule type="expression" dxfId="28" priority="2">
      <formula>$AL$13&gt;0</formula>
    </cfRule>
  </conditionalFormatting>
  <conditionalFormatting sqref="AK14:AL258">
    <cfRule type="containsText" dxfId="27"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26" priority="4">
      <formula>NOT($G14="")</formula>
    </cfRule>
  </conditionalFormatting>
  <conditionalFormatting sqref="A14:AL258">
    <cfRule type="expression" dxfId="25" priority="5">
      <formula>AND(ISEVEN($A14),$A14&lt;&gt;"")</formula>
    </cfRule>
  </conditionalFormatting>
  <conditionalFormatting sqref="I13:AH13">
    <cfRule type="expression" dxfId="24"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23" priority="1">
      <formula>AND(AL14&gt;0,AL14&lt;&gt;"")</formula>
    </cfRule>
  </conditionalFormatting>
  <conditionalFormatting sqref="AJ13">
    <cfRule type="expression" dxfId="22" priority="2">
      <formula>$AL$13&gt;0</formula>
    </cfRule>
  </conditionalFormatting>
  <conditionalFormatting sqref="AK14:AL258">
    <cfRule type="containsText" dxfId="21"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20" priority="4">
      <formula>NOT($G14="")</formula>
    </cfRule>
  </conditionalFormatting>
  <conditionalFormatting sqref="A14:AL258">
    <cfRule type="expression" dxfId="19" priority="5">
      <formula>AND(ISEVEN($A14),$A14&lt;&gt;"")</formula>
    </cfRule>
  </conditionalFormatting>
  <conditionalFormatting sqref="I13:AH13">
    <cfRule type="expression" dxfId="18"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7" priority="1">
      <formula>AND(AL14&gt;0,AL14&lt;&gt;"")</formula>
    </cfRule>
  </conditionalFormatting>
  <conditionalFormatting sqref="AJ13">
    <cfRule type="expression" dxfId="16" priority="2">
      <formula>$AL$13&gt;0</formula>
    </cfRule>
  </conditionalFormatting>
  <conditionalFormatting sqref="AK14:AL258">
    <cfRule type="containsText" dxfId="15"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4" priority="4">
      <formula>NOT($G14="")</formula>
    </cfRule>
  </conditionalFormatting>
  <conditionalFormatting sqref="A14:AL258">
    <cfRule type="expression" dxfId="13" priority="5">
      <formula>AND(ISEVEN($A14),$A14&lt;&gt;"")</formula>
    </cfRule>
  </conditionalFormatting>
  <conditionalFormatting sqref="I13:AH13">
    <cfRule type="expression" dxfId="12"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1" priority="1">
      <formula>AND(AL14&gt;0,AL14&lt;&gt;"")</formula>
    </cfRule>
  </conditionalFormatting>
  <conditionalFormatting sqref="AJ13">
    <cfRule type="expression" dxfId="10" priority="2">
      <formula>$AL$13&gt;0</formula>
    </cfRule>
  </conditionalFormatting>
  <conditionalFormatting sqref="AK14:AL258">
    <cfRule type="containsText" dxfId="9"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8" priority="4">
      <formula>NOT($G14="")</formula>
    </cfRule>
  </conditionalFormatting>
  <conditionalFormatting sqref="A14:AL258">
    <cfRule type="expression" dxfId="7" priority="5">
      <formula>AND(ISEVEN($A14),$A14&lt;&gt;"")</formula>
    </cfRule>
  </conditionalFormatting>
  <conditionalFormatting sqref="I13:AH13">
    <cfRule type="expression" dxfId="6"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0</v>
      </c>
      <c r="J13" s="91">
        <f t="shared" ca="1" si="2"/>
        <v>0</v>
      </c>
      <c r="K13" s="92">
        <f t="shared" ca="1" si="2"/>
        <v>0</v>
      </c>
      <c r="L13" s="92">
        <f t="shared" ca="1" si="2"/>
        <v>0</v>
      </c>
      <c r="M13" s="92">
        <f t="shared" ca="1" si="2"/>
        <v>0</v>
      </c>
      <c r="N13" s="93">
        <f t="shared" ca="1" si="2"/>
        <v>0</v>
      </c>
      <c r="O13" s="93">
        <f t="shared" ca="1" si="2"/>
        <v>0</v>
      </c>
      <c r="P13" s="93">
        <f t="shared" ca="1" si="2"/>
        <v>0</v>
      </c>
      <c r="Q13" s="93">
        <f t="shared" ca="1" si="2"/>
        <v>0</v>
      </c>
      <c r="R13" s="93">
        <f t="shared" ca="1" si="2"/>
        <v>0</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1</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c r="J14" s="108"/>
      <c r="K14" s="109"/>
      <c r="L14" s="109"/>
      <c r="M14" s="109"/>
      <c r="N14" s="110"/>
      <c r="O14" s="109"/>
      <c r="P14" s="109"/>
      <c r="Q14" s="110"/>
      <c r="R14" s="110"/>
      <c r="S14" s="110"/>
      <c r="T14" s="110"/>
      <c r="U14" s="110"/>
      <c r="V14" s="110"/>
      <c r="W14" s="110"/>
      <c r="X14" s="110"/>
      <c r="Y14" s="110"/>
      <c r="Z14" s="110"/>
      <c r="AA14" s="110"/>
      <c r="AB14" s="110"/>
      <c r="AC14" s="110"/>
      <c r="AD14" s="110"/>
      <c r="AE14" s="110"/>
      <c r="AF14" s="109"/>
      <c r="AG14" s="109"/>
      <c r="AH14" s="111"/>
      <c r="AI14" s="112"/>
      <c r="AJ14" s="113">
        <f t="shared" ca="1" si="3"/>
        <v>1</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c r="J19" s="108"/>
      <c r="K19" s="109"/>
      <c r="L19" s="109"/>
      <c r="M19" s="109"/>
      <c r="N19" s="110"/>
      <c r="O19" s="109"/>
      <c r="P19" s="109"/>
      <c r="Q19" s="110"/>
      <c r="R19" s="109"/>
      <c r="S19" s="110"/>
      <c r="T19" s="110"/>
      <c r="U19" s="110"/>
      <c r="V19" s="110"/>
      <c r="W19" s="110"/>
      <c r="X19" s="110"/>
      <c r="Y19" s="110"/>
      <c r="Z19" s="110"/>
      <c r="AA19" s="110"/>
      <c r="AB19" s="110"/>
      <c r="AC19" s="110"/>
      <c r="AD19" s="110"/>
      <c r="AE19" s="110"/>
      <c r="AF19" s="109"/>
      <c r="AG19" s="110"/>
      <c r="AH19" s="111"/>
      <c r="AI19" s="112"/>
      <c r="AJ19" s="113">
        <f t="shared" ca="1" si="3"/>
        <v>1</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33"/>
      <c r="J22" s="134"/>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c r="J24" s="108"/>
      <c r="K24" s="109"/>
      <c r="L24" s="109"/>
      <c r="M24" s="109"/>
      <c r="N24" s="110"/>
      <c r="O24" s="109"/>
      <c r="P24" s="109"/>
      <c r="Q24" s="110"/>
      <c r="R24" s="110"/>
      <c r="S24" s="110"/>
      <c r="T24" s="110"/>
      <c r="U24" s="110"/>
      <c r="V24" s="110"/>
      <c r="W24" s="110"/>
      <c r="X24" s="110"/>
      <c r="Y24" s="110"/>
      <c r="Z24" s="110"/>
      <c r="AA24" s="110"/>
      <c r="AB24" s="110"/>
      <c r="AC24" s="110"/>
      <c r="AD24" s="110"/>
      <c r="AE24" s="110"/>
      <c r="AF24" s="109"/>
      <c r="AG24" s="110"/>
      <c r="AH24" s="111"/>
      <c r="AI24" s="112"/>
      <c r="AJ24" s="113">
        <f t="shared" ca="1" si="3"/>
        <v>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c r="J29" s="108"/>
      <c r="K29" s="109"/>
      <c r="L29" s="109"/>
      <c r="M29" s="109"/>
      <c r="N29" s="110"/>
      <c r="O29" s="109"/>
      <c r="P29" s="109"/>
      <c r="Q29" s="110"/>
      <c r="R29" s="110"/>
      <c r="S29" s="110"/>
      <c r="T29" s="110"/>
      <c r="U29" s="110"/>
      <c r="V29" s="110"/>
      <c r="W29" s="110"/>
      <c r="X29" s="110"/>
      <c r="Y29" s="110"/>
      <c r="Z29" s="110"/>
      <c r="AA29" s="110"/>
      <c r="AB29" s="110"/>
      <c r="AC29" s="110"/>
      <c r="AD29" s="110"/>
      <c r="AE29" s="110"/>
      <c r="AF29" s="109"/>
      <c r="AG29" s="109"/>
      <c r="AH29" s="111"/>
      <c r="AI29" s="112"/>
      <c r="AJ29" s="113">
        <f t="shared" ca="1" si="3"/>
        <v>1</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c r="J34" s="108"/>
      <c r="K34" s="109"/>
      <c r="L34" s="109"/>
      <c r="M34" s="109"/>
      <c r="N34" s="110"/>
      <c r="O34" s="110"/>
      <c r="P34" s="109"/>
      <c r="Q34" s="110"/>
      <c r="R34" s="110"/>
      <c r="S34" s="110"/>
      <c r="T34" s="110"/>
      <c r="U34" s="110"/>
      <c r="V34" s="110"/>
      <c r="W34" s="110"/>
      <c r="X34" s="110"/>
      <c r="Y34" s="110"/>
      <c r="Z34" s="110"/>
      <c r="AA34" s="110"/>
      <c r="AB34" s="110"/>
      <c r="AC34" s="110"/>
      <c r="AD34" s="110"/>
      <c r="AE34" s="110"/>
      <c r="AF34" s="110"/>
      <c r="AG34" s="110"/>
      <c r="AH34" s="111"/>
      <c r="AI34" s="112"/>
      <c r="AJ34" s="113">
        <f t="shared" ca="1" si="3"/>
        <v>1</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c r="J39" s="108"/>
      <c r="K39" s="109"/>
      <c r="L39" s="109"/>
      <c r="M39" s="109"/>
      <c r="N39" s="110"/>
      <c r="O39" s="109"/>
      <c r="P39" s="110"/>
      <c r="Q39" s="109"/>
      <c r="R39" s="110"/>
      <c r="S39" s="110"/>
      <c r="T39" s="110"/>
      <c r="U39" s="110"/>
      <c r="V39" s="110"/>
      <c r="W39" s="109"/>
      <c r="X39" s="110"/>
      <c r="Y39" s="110"/>
      <c r="Z39" s="110"/>
      <c r="AA39" s="110"/>
      <c r="AB39" s="110"/>
      <c r="AC39" s="110"/>
      <c r="AD39" s="110"/>
      <c r="AE39" s="110"/>
      <c r="AF39" s="110"/>
      <c r="AG39" s="110"/>
      <c r="AH39" s="111"/>
      <c r="AI39" s="112"/>
      <c r="AJ39" s="113">
        <f t="shared" ca="1" si="3"/>
        <v>1</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33"/>
      <c r="J42" s="134"/>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c r="J44" s="108"/>
      <c r="K44" s="109"/>
      <c r="L44" s="109"/>
      <c r="M44" s="109"/>
      <c r="N44" s="110"/>
      <c r="O44" s="110"/>
      <c r="P44" s="110"/>
      <c r="Q44" s="110"/>
      <c r="R44" s="110"/>
      <c r="S44" s="110"/>
      <c r="T44" s="110"/>
      <c r="U44" s="110"/>
      <c r="V44" s="110"/>
      <c r="W44" s="110"/>
      <c r="X44" s="110"/>
      <c r="Y44" s="110"/>
      <c r="Z44" s="110"/>
      <c r="AA44" s="110"/>
      <c r="AB44" s="110"/>
      <c r="AC44" s="110"/>
      <c r="AD44" s="110"/>
      <c r="AE44" s="110"/>
      <c r="AF44" s="110"/>
      <c r="AG44" s="109"/>
      <c r="AH44" s="111"/>
      <c r="AI44" s="112"/>
      <c r="AJ44" s="113">
        <f t="shared" ca="1" si="3"/>
        <v>1</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c r="J49" s="108"/>
      <c r="K49" s="109"/>
      <c r="L49" s="109"/>
      <c r="M49" s="109"/>
      <c r="N49" s="110"/>
      <c r="O49" s="110"/>
      <c r="P49" s="110"/>
      <c r="Q49" s="110"/>
      <c r="R49" s="110"/>
      <c r="S49" s="110"/>
      <c r="T49" s="110"/>
      <c r="U49" s="110"/>
      <c r="V49" s="110"/>
      <c r="W49" s="110"/>
      <c r="X49" s="110"/>
      <c r="Y49" s="110"/>
      <c r="Z49" s="110"/>
      <c r="AA49" s="110"/>
      <c r="AB49" s="110"/>
      <c r="AC49" s="110"/>
      <c r="AD49" s="110"/>
      <c r="AE49" s="110"/>
      <c r="AF49" s="110"/>
      <c r="AG49" s="110"/>
      <c r="AH49" s="111"/>
      <c r="AI49" s="112"/>
      <c r="AJ49" s="113">
        <f t="shared" ca="1" si="3"/>
        <v>1</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c r="J54" s="108"/>
      <c r="K54" s="109"/>
      <c r="L54" s="109"/>
      <c r="M54" s="109"/>
      <c r="N54" s="110"/>
      <c r="O54" s="110"/>
      <c r="P54" s="110"/>
      <c r="Q54" s="110"/>
      <c r="R54" s="110"/>
      <c r="S54" s="110"/>
      <c r="T54" s="110"/>
      <c r="U54" s="110"/>
      <c r="V54" s="110"/>
      <c r="W54" s="110"/>
      <c r="X54" s="110"/>
      <c r="Y54" s="110"/>
      <c r="Z54" s="110"/>
      <c r="AA54" s="110"/>
      <c r="AB54" s="110"/>
      <c r="AC54" s="110"/>
      <c r="AD54" s="110"/>
      <c r="AE54" s="110"/>
      <c r="AF54" s="110"/>
      <c r="AG54" s="110"/>
      <c r="AH54" s="111"/>
      <c r="AI54" s="112"/>
      <c r="AJ54" s="113">
        <f t="shared" ca="1" si="3"/>
        <v>1</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c r="J59" s="108"/>
      <c r="K59" s="109"/>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c r="J64" s="108"/>
      <c r="K64" s="109"/>
      <c r="L64" s="109"/>
      <c r="M64" s="109"/>
      <c r="N64" s="110"/>
      <c r="O64" s="110"/>
      <c r="P64" s="110"/>
      <c r="Q64" s="110"/>
      <c r="R64" s="110"/>
      <c r="S64" s="110"/>
      <c r="T64" s="110"/>
      <c r="U64" s="110"/>
      <c r="V64" s="110"/>
      <c r="W64" s="110"/>
      <c r="X64" s="110"/>
      <c r="Y64" s="110"/>
      <c r="Z64" s="110"/>
      <c r="AA64" s="110"/>
      <c r="AB64" s="110"/>
      <c r="AC64" s="110"/>
      <c r="AD64" s="110"/>
      <c r="AE64" s="110"/>
      <c r="AF64" s="110"/>
      <c r="AG64" s="110"/>
      <c r="AH64" s="111"/>
      <c r="AI64" s="112"/>
      <c r="AJ64" s="113">
        <f t="shared" ca="1" si="3"/>
        <v>1</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c r="J69" s="108"/>
      <c r="K69" s="109"/>
      <c r="L69" s="109"/>
      <c r="M69" s="109"/>
      <c r="N69" s="110"/>
      <c r="O69" s="110"/>
      <c r="P69" s="110"/>
      <c r="Q69" s="110"/>
      <c r="R69" s="110"/>
      <c r="S69" s="110"/>
      <c r="T69" s="110"/>
      <c r="U69" s="110"/>
      <c r="V69" s="110"/>
      <c r="W69" s="110"/>
      <c r="X69" s="110"/>
      <c r="Y69" s="110"/>
      <c r="Z69" s="110"/>
      <c r="AA69" s="110"/>
      <c r="AB69" s="110"/>
      <c r="AC69" s="110"/>
      <c r="AD69" s="110"/>
      <c r="AE69" s="110"/>
      <c r="AF69" s="110"/>
      <c r="AG69" s="110"/>
      <c r="AH69" s="111"/>
      <c r="AI69" s="112"/>
      <c r="AJ69" s="113">
        <f t="shared" ca="1" si="3"/>
        <v>1</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33"/>
      <c r="J72" s="134"/>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c r="J74" s="108"/>
      <c r="K74" s="109"/>
      <c r="L74" s="109"/>
      <c r="M74" s="109"/>
      <c r="N74" s="110"/>
      <c r="O74" s="110"/>
      <c r="P74" s="110"/>
      <c r="Q74" s="110"/>
      <c r="R74" s="110"/>
      <c r="S74" s="110"/>
      <c r="T74" s="110"/>
      <c r="U74" s="110"/>
      <c r="V74" s="110"/>
      <c r="W74" s="110"/>
      <c r="X74" s="110"/>
      <c r="Y74" s="110"/>
      <c r="Z74" s="110"/>
      <c r="AA74" s="110"/>
      <c r="AB74" s="110"/>
      <c r="AC74" s="110"/>
      <c r="AD74" s="110"/>
      <c r="AE74" s="110"/>
      <c r="AF74" s="110"/>
      <c r="AG74" s="109"/>
      <c r="AH74" s="111"/>
      <c r="AI74" s="112"/>
      <c r="AJ74" s="113">
        <f t="shared" ca="1" si="3"/>
        <v>1</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c r="J77" s="134"/>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c r="J79" s="108"/>
      <c r="K79" s="109"/>
      <c r="L79" s="109"/>
      <c r="M79" s="109"/>
      <c r="N79" s="110"/>
      <c r="O79" s="110"/>
      <c r="P79" s="110"/>
      <c r="Q79" s="110"/>
      <c r="R79" s="110"/>
      <c r="S79" s="110"/>
      <c r="T79" s="110"/>
      <c r="U79" s="110"/>
      <c r="V79" s="110"/>
      <c r="W79" s="110"/>
      <c r="X79" s="110"/>
      <c r="Y79" s="110"/>
      <c r="Z79" s="110"/>
      <c r="AA79" s="110"/>
      <c r="AB79" s="110"/>
      <c r="AC79" s="110"/>
      <c r="AD79" s="110"/>
      <c r="AE79" s="110"/>
      <c r="AF79" s="110"/>
      <c r="AG79" s="110"/>
      <c r="AH79" s="111"/>
      <c r="AI79" s="112"/>
      <c r="AJ79" s="113">
        <f t="shared" ca="1" si="3"/>
        <v>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c r="J84" s="108"/>
      <c r="K84" s="109"/>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c r="J89" s="108"/>
      <c r="K89" s="109"/>
      <c r="L89" s="109"/>
      <c r="M89" s="109"/>
      <c r="N89" s="110"/>
      <c r="O89" s="110"/>
      <c r="P89" s="110"/>
      <c r="Q89" s="110"/>
      <c r="R89" s="110"/>
      <c r="S89" s="110"/>
      <c r="T89" s="110"/>
      <c r="U89" s="110"/>
      <c r="V89" s="110"/>
      <c r="W89" s="110"/>
      <c r="X89" s="110"/>
      <c r="Y89" s="110"/>
      <c r="Z89" s="110"/>
      <c r="AA89" s="110"/>
      <c r="AB89" s="110"/>
      <c r="AC89" s="110"/>
      <c r="AD89" s="110"/>
      <c r="AE89" s="110"/>
      <c r="AF89" s="110"/>
      <c r="AG89" s="109"/>
      <c r="AH89" s="111"/>
      <c r="AI89" s="112"/>
      <c r="AJ89" s="113">
        <f t="shared" ca="1" si="3"/>
        <v>1</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c r="J94" s="108"/>
      <c r="K94" s="109"/>
      <c r="L94" s="109"/>
      <c r="M94" s="109"/>
      <c r="N94" s="110"/>
      <c r="O94" s="110"/>
      <c r="P94" s="110"/>
      <c r="Q94" s="110"/>
      <c r="R94" s="110"/>
      <c r="S94" s="110"/>
      <c r="T94" s="110"/>
      <c r="U94" s="110"/>
      <c r="V94" s="110"/>
      <c r="W94" s="110"/>
      <c r="X94" s="110"/>
      <c r="Y94" s="110"/>
      <c r="Z94" s="110"/>
      <c r="AA94" s="110"/>
      <c r="AB94" s="110"/>
      <c r="AC94" s="110"/>
      <c r="AD94" s="110"/>
      <c r="AE94" s="110"/>
      <c r="AF94" s="110"/>
      <c r="AG94" s="110"/>
      <c r="AH94" s="111"/>
      <c r="AI94" s="112"/>
      <c r="AJ94" s="113">
        <f t="shared" ca="1" si="3"/>
        <v>1</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33"/>
      <c r="J97" s="134"/>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c r="J99" s="108"/>
      <c r="K99" s="109"/>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c r="J104" s="108"/>
      <c r="K104" s="109"/>
      <c r="L104" s="109"/>
      <c r="M104" s="109"/>
      <c r="N104" s="110"/>
      <c r="O104" s="110"/>
      <c r="P104" s="110"/>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1</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c r="J109" s="108"/>
      <c r="K109" s="109"/>
      <c r="L109" s="109"/>
      <c r="M109" s="109"/>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1</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c r="J114" s="108"/>
      <c r="K114" s="109"/>
      <c r="L114" s="109"/>
      <c r="M114" s="109"/>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1"/>
      <c r="AI114" s="112"/>
      <c r="AJ114" s="113">
        <f t="shared" ca="1" si="3"/>
        <v>1</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c r="J119" s="108"/>
      <c r="K119" s="109"/>
      <c r="L119" s="109"/>
      <c r="M119" s="109"/>
      <c r="N119" s="110"/>
      <c r="O119" s="110"/>
      <c r="P119" s="110"/>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1</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c r="J122" s="134"/>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c r="J124" s="108"/>
      <c r="K124" s="109"/>
      <c r="L124" s="109"/>
      <c r="M124" s="109"/>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1</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c r="J129" s="108"/>
      <c r="K129" s="109"/>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c r="J134" s="108"/>
      <c r="K134" s="109"/>
      <c r="L134" s="109"/>
      <c r="M134" s="109"/>
      <c r="N134" s="110"/>
      <c r="O134" s="110"/>
      <c r="P134" s="110"/>
      <c r="Q134" s="110"/>
      <c r="R134" s="110"/>
      <c r="S134" s="110"/>
      <c r="T134" s="110"/>
      <c r="U134" s="110"/>
      <c r="V134" s="110"/>
      <c r="W134" s="110"/>
      <c r="X134" s="110"/>
      <c r="Y134" s="110"/>
      <c r="Z134" s="110"/>
      <c r="AA134" s="110"/>
      <c r="AB134" s="110"/>
      <c r="AC134" s="110"/>
      <c r="AD134" s="110"/>
      <c r="AE134" s="110"/>
      <c r="AF134" s="110"/>
      <c r="AG134" s="109"/>
      <c r="AH134" s="111"/>
      <c r="AI134" s="112"/>
      <c r="AJ134" s="113">
        <f t="shared" ca="1" si="3"/>
        <v>1</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c r="J137" s="134"/>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c r="J139" s="108"/>
      <c r="K139" s="109"/>
      <c r="L139" s="109"/>
      <c r="M139" s="109"/>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1"/>
      <c r="AI139" s="112"/>
      <c r="AJ139" s="113">
        <f t="shared" ca="1" si="3"/>
        <v>1</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c r="J144" s="108"/>
      <c r="K144" s="109"/>
      <c r="L144" s="109"/>
      <c r="M144" s="109"/>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1"/>
      <c r="AI144" s="112"/>
      <c r="AJ144" s="113">
        <f t="shared" ca="1" si="3"/>
        <v>1</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c r="J149" s="108"/>
      <c r="K149" s="109"/>
      <c r="L149" s="109"/>
      <c r="M149" s="109"/>
      <c r="N149" s="110"/>
      <c r="O149" s="110"/>
      <c r="P149" s="110"/>
      <c r="Q149" s="110"/>
      <c r="R149" s="110"/>
      <c r="S149" s="110"/>
      <c r="T149" s="110"/>
      <c r="U149" s="110"/>
      <c r="V149" s="110"/>
      <c r="W149" s="110"/>
      <c r="X149" s="110"/>
      <c r="Y149" s="110"/>
      <c r="Z149" s="110"/>
      <c r="AA149" s="110"/>
      <c r="AB149" s="110"/>
      <c r="AC149" s="110"/>
      <c r="AD149" s="110"/>
      <c r="AE149" s="110"/>
      <c r="AF149" s="110"/>
      <c r="AG149" s="109"/>
      <c r="AH149" s="111"/>
      <c r="AI149" s="112"/>
      <c r="AJ149" s="113">
        <f t="shared" ca="1" si="3"/>
        <v>1</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c r="J152" s="134"/>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c r="J154" s="108"/>
      <c r="K154" s="109"/>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c r="J159" s="108"/>
      <c r="K159" s="109"/>
      <c r="L159" s="109"/>
      <c r="M159" s="109"/>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1"/>
      <c r="AI159" s="112"/>
      <c r="AJ159" s="113">
        <f t="shared" ca="1" si="3"/>
        <v>1</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c r="J164" s="108"/>
      <c r="K164" s="109"/>
      <c r="L164" s="109"/>
      <c r="M164" s="109"/>
      <c r="N164" s="110"/>
      <c r="O164" s="110"/>
      <c r="P164" s="110"/>
      <c r="Q164" s="110"/>
      <c r="R164" s="110"/>
      <c r="S164" s="110"/>
      <c r="T164" s="110"/>
      <c r="U164" s="110"/>
      <c r="V164" s="110"/>
      <c r="W164" s="110"/>
      <c r="X164" s="110"/>
      <c r="Y164" s="110"/>
      <c r="Z164" s="110"/>
      <c r="AA164" s="110"/>
      <c r="AB164" s="110"/>
      <c r="AC164" s="110"/>
      <c r="AD164" s="110"/>
      <c r="AE164" s="110"/>
      <c r="AF164" s="110"/>
      <c r="AG164" s="109"/>
      <c r="AH164" s="111"/>
      <c r="AI164" s="112"/>
      <c r="AJ164" s="113">
        <f t="shared" ca="1" si="3"/>
        <v>1</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5" priority="1">
      <formula>AND(AL14&gt;0,AL14&lt;&gt;"")</formula>
    </cfRule>
  </conditionalFormatting>
  <conditionalFormatting sqref="AJ13">
    <cfRule type="expression" dxfId="4" priority="2">
      <formula>$AL$13&gt;0</formula>
    </cfRule>
  </conditionalFormatting>
  <conditionalFormatting sqref="AK14:AL258">
    <cfRule type="containsText" dxfId="3"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2" priority="4">
      <formula>NOT($G14="")</formula>
    </cfRule>
  </conditionalFormatting>
  <conditionalFormatting sqref="A14:AL258">
    <cfRule type="expression" dxfId="1" priority="5">
      <formula>AND(ISEVEN($A14),$A14&lt;&gt;"")</formula>
    </cfRule>
  </conditionalFormatting>
  <conditionalFormatting sqref="I13:AH13">
    <cfRule type="expression" dxfId="0"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1027</v>
      </c>
      <c r="J13" s="91">
        <f t="shared" ca="1" si="2"/>
        <v>652</v>
      </c>
      <c r="K13" s="92">
        <f t="shared" ca="1" si="2"/>
        <v>652</v>
      </c>
      <c r="L13" s="92">
        <f t="shared" ca="1" si="2"/>
        <v>0</v>
      </c>
      <c r="M13" s="92">
        <f t="shared" ca="1" si="2"/>
        <v>0</v>
      </c>
      <c r="N13" s="93">
        <f t="shared" ca="1" si="2"/>
        <v>0</v>
      </c>
      <c r="O13" s="93">
        <f t="shared" ca="1" si="2"/>
        <v>26</v>
      </c>
      <c r="P13" s="93">
        <f t="shared" ca="1" si="2"/>
        <v>337</v>
      </c>
      <c r="Q13" s="93">
        <f t="shared" ca="1" si="2"/>
        <v>0</v>
      </c>
      <c r="R13" s="93">
        <f t="shared" ca="1" si="2"/>
        <v>12</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0.65134865134865139</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v>24</v>
      </c>
      <c r="J14" s="108">
        <v>16</v>
      </c>
      <c r="K14" s="109">
        <v>16</v>
      </c>
      <c r="L14" s="109"/>
      <c r="M14" s="109"/>
      <c r="N14" s="110"/>
      <c r="O14" s="109">
        <v>4</v>
      </c>
      <c r="P14" s="109">
        <v>4</v>
      </c>
      <c r="Q14" s="110"/>
      <c r="R14" s="110"/>
      <c r="S14" s="110"/>
      <c r="T14" s="110"/>
      <c r="U14" s="110"/>
      <c r="V14" s="110"/>
      <c r="W14" s="110"/>
      <c r="X14" s="110"/>
      <c r="Y14" s="110"/>
      <c r="Z14" s="110"/>
      <c r="AA14" s="110"/>
      <c r="AB14" s="110"/>
      <c r="AC14" s="110"/>
      <c r="AD14" s="110"/>
      <c r="AE14" s="110"/>
      <c r="AF14" s="109"/>
      <c r="AG14" s="109"/>
      <c r="AH14" s="111"/>
      <c r="AI14" s="112"/>
      <c r="AJ14" s="113">
        <f t="shared" ca="1" si="3"/>
        <v>0.8</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v>25</v>
      </c>
      <c r="J19" s="108">
        <v>13</v>
      </c>
      <c r="K19" s="109">
        <v>13</v>
      </c>
      <c r="L19" s="109"/>
      <c r="M19" s="109"/>
      <c r="N19" s="110"/>
      <c r="O19" s="109">
        <v>2</v>
      </c>
      <c r="P19" s="109">
        <v>10</v>
      </c>
      <c r="Q19" s="110"/>
      <c r="R19" s="109"/>
      <c r="S19" s="110"/>
      <c r="T19" s="110"/>
      <c r="U19" s="110"/>
      <c r="V19" s="110"/>
      <c r="W19" s="110"/>
      <c r="X19" s="110"/>
      <c r="Y19" s="110"/>
      <c r="Z19" s="110"/>
      <c r="AA19" s="110"/>
      <c r="AB19" s="110"/>
      <c r="AC19" s="110"/>
      <c r="AD19" s="110"/>
      <c r="AE19" s="110"/>
      <c r="AF19" s="109"/>
      <c r="AG19" s="110"/>
      <c r="AH19" s="111"/>
      <c r="AI19" s="112"/>
      <c r="AJ19" s="113">
        <f t="shared" ca="1" si="3"/>
        <v>0.56521739130434778</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24">
        <v>1</v>
      </c>
      <c r="J22" s="125">
        <v>1</v>
      </c>
      <c r="K22" s="126">
        <v>1</v>
      </c>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v>25</v>
      </c>
      <c r="J24" s="108">
        <v>8</v>
      </c>
      <c r="K24" s="109">
        <v>8</v>
      </c>
      <c r="L24" s="109"/>
      <c r="M24" s="109"/>
      <c r="N24" s="110"/>
      <c r="O24" s="109">
        <v>1</v>
      </c>
      <c r="P24" s="109">
        <v>16</v>
      </c>
      <c r="Q24" s="110"/>
      <c r="R24" s="110"/>
      <c r="S24" s="110"/>
      <c r="T24" s="110"/>
      <c r="U24" s="110"/>
      <c r="V24" s="110"/>
      <c r="W24" s="110"/>
      <c r="X24" s="110"/>
      <c r="Y24" s="110"/>
      <c r="Z24" s="110"/>
      <c r="AA24" s="110"/>
      <c r="AB24" s="110"/>
      <c r="AC24" s="110"/>
      <c r="AD24" s="110"/>
      <c r="AE24" s="110"/>
      <c r="AF24" s="109"/>
      <c r="AG24" s="110"/>
      <c r="AH24" s="111"/>
      <c r="AI24" s="112"/>
      <c r="AJ24" s="113">
        <f t="shared" ca="1" si="3"/>
        <v>0.33333333333333331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v>25</v>
      </c>
      <c r="J29" s="108">
        <v>7</v>
      </c>
      <c r="K29" s="109">
        <v>7</v>
      </c>
      <c r="L29" s="109"/>
      <c r="M29" s="109"/>
      <c r="N29" s="110"/>
      <c r="O29" s="109"/>
      <c r="P29" s="109">
        <v>18</v>
      </c>
      <c r="Q29" s="110"/>
      <c r="R29" s="110"/>
      <c r="S29" s="110"/>
      <c r="T29" s="110"/>
      <c r="U29" s="110"/>
      <c r="V29" s="110"/>
      <c r="W29" s="110"/>
      <c r="X29" s="110"/>
      <c r="Y29" s="110"/>
      <c r="Z29" s="110"/>
      <c r="AA29" s="110"/>
      <c r="AB29" s="110"/>
      <c r="AC29" s="110"/>
      <c r="AD29" s="110"/>
      <c r="AE29" s="110"/>
      <c r="AF29" s="109"/>
      <c r="AG29" s="109"/>
      <c r="AH29" s="111"/>
      <c r="AI29" s="112"/>
      <c r="AJ29" s="113">
        <f t="shared" ca="1" si="3"/>
        <v>0.28000000000000003</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v>24</v>
      </c>
      <c r="J34" s="108">
        <v>4</v>
      </c>
      <c r="K34" s="109">
        <v>4</v>
      </c>
      <c r="L34" s="109"/>
      <c r="M34" s="109"/>
      <c r="N34" s="110"/>
      <c r="O34" s="109">
        <v>2</v>
      </c>
      <c r="P34" s="109">
        <v>18</v>
      </c>
      <c r="Q34" s="110"/>
      <c r="R34" s="110"/>
      <c r="S34" s="110"/>
      <c r="T34" s="110"/>
      <c r="U34" s="110"/>
      <c r="V34" s="110"/>
      <c r="W34" s="110"/>
      <c r="X34" s="110"/>
      <c r="Y34" s="110"/>
      <c r="Z34" s="110"/>
      <c r="AA34" s="110"/>
      <c r="AB34" s="110"/>
      <c r="AC34" s="110"/>
      <c r="AD34" s="110"/>
      <c r="AE34" s="110"/>
      <c r="AF34" s="110"/>
      <c r="AG34" s="110"/>
      <c r="AH34" s="111"/>
      <c r="AI34" s="112"/>
      <c r="AJ34" s="113">
        <f t="shared" ca="1" si="3"/>
        <v>0.18181818181818182</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v>24</v>
      </c>
      <c r="J39" s="108">
        <v>11</v>
      </c>
      <c r="K39" s="109">
        <v>11</v>
      </c>
      <c r="L39" s="109"/>
      <c r="M39" s="109"/>
      <c r="N39" s="110"/>
      <c r="O39" s="109">
        <v>2</v>
      </c>
      <c r="P39" s="109">
        <v>11</v>
      </c>
      <c r="Q39" s="109"/>
      <c r="R39" s="110"/>
      <c r="S39" s="110"/>
      <c r="T39" s="110"/>
      <c r="U39" s="110"/>
      <c r="V39" s="110"/>
      <c r="W39" s="109"/>
      <c r="X39" s="110"/>
      <c r="Y39" s="110"/>
      <c r="Z39" s="110"/>
      <c r="AA39" s="110"/>
      <c r="AB39" s="110"/>
      <c r="AC39" s="110"/>
      <c r="AD39" s="110"/>
      <c r="AE39" s="110"/>
      <c r="AF39" s="110"/>
      <c r="AG39" s="110"/>
      <c r="AH39" s="111"/>
      <c r="AI39" s="112"/>
      <c r="AJ39" s="113">
        <f t="shared" ca="1" si="3"/>
        <v>0.5</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24">
        <v>1</v>
      </c>
      <c r="J42" s="125">
        <v>1</v>
      </c>
      <c r="K42" s="126">
        <v>1</v>
      </c>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v>25</v>
      </c>
      <c r="J44" s="108"/>
      <c r="K44" s="109"/>
      <c r="L44" s="109"/>
      <c r="M44" s="109"/>
      <c r="N44" s="110"/>
      <c r="O44" s="109">
        <v>1</v>
      </c>
      <c r="P44" s="109">
        <v>24</v>
      </c>
      <c r="Q44" s="110"/>
      <c r="R44" s="110"/>
      <c r="S44" s="110"/>
      <c r="T44" s="110"/>
      <c r="U44" s="110"/>
      <c r="V44" s="110"/>
      <c r="W44" s="110"/>
      <c r="X44" s="110"/>
      <c r="Y44" s="110"/>
      <c r="Z44" s="110"/>
      <c r="AA44" s="110"/>
      <c r="AB44" s="110"/>
      <c r="AC44" s="110"/>
      <c r="AD44" s="110"/>
      <c r="AE44" s="110"/>
      <c r="AF44" s="110"/>
      <c r="AG44" s="109"/>
      <c r="AH44" s="111"/>
      <c r="AI44" s="112"/>
      <c r="AJ44" s="113">
        <f t="shared" ca="1" si="3"/>
        <v>0</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v>25</v>
      </c>
      <c r="J49" s="108">
        <v>14</v>
      </c>
      <c r="K49" s="109">
        <v>14</v>
      </c>
      <c r="L49" s="109"/>
      <c r="M49" s="109"/>
      <c r="N49" s="110"/>
      <c r="O49" s="109">
        <v>2</v>
      </c>
      <c r="P49" s="109">
        <v>9</v>
      </c>
      <c r="Q49" s="110"/>
      <c r="R49" s="110"/>
      <c r="S49" s="110"/>
      <c r="T49" s="110"/>
      <c r="U49" s="110"/>
      <c r="V49" s="110"/>
      <c r="W49" s="110"/>
      <c r="X49" s="110"/>
      <c r="Y49" s="110"/>
      <c r="Z49" s="110"/>
      <c r="AA49" s="110"/>
      <c r="AB49" s="110"/>
      <c r="AC49" s="110"/>
      <c r="AD49" s="110"/>
      <c r="AE49" s="110"/>
      <c r="AF49" s="110"/>
      <c r="AG49" s="110"/>
      <c r="AH49" s="111"/>
      <c r="AI49" s="112"/>
      <c r="AJ49" s="113">
        <f t="shared" ca="1" si="3"/>
        <v>0.60869565217391308</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v>50</v>
      </c>
      <c r="J54" s="108">
        <v>21</v>
      </c>
      <c r="K54" s="109">
        <v>21</v>
      </c>
      <c r="L54" s="109"/>
      <c r="M54" s="109"/>
      <c r="N54" s="110"/>
      <c r="O54" s="110"/>
      <c r="P54" s="109">
        <v>29</v>
      </c>
      <c r="Q54" s="110"/>
      <c r="R54" s="110"/>
      <c r="S54" s="110"/>
      <c r="T54" s="110"/>
      <c r="U54" s="110"/>
      <c r="V54" s="110"/>
      <c r="W54" s="110"/>
      <c r="X54" s="110"/>
      <c r="Y54" s="110"/>
      <c r="Z54" s="110"/>
      <c r="AA54" s="110"/>
      <c r="AB54" s="110"/>
      <c r="AC54" s="110"/>
      <c r="AD54" s="110"/>
      <c r="AE54" s="110"/>
      <c r="AF54" s="110"/>
      <c r="AG54" s="110"/>
      <c r="AH54" s="111"/>
      <c r="AI54" s="112"/>
      <c r="AJ54" s="113">
        <f t="shared" ca="1" si="3"/>
        <v>0.42</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v>25</v>
      </c>
      <c r="J59" s="108">
        <v>25</v>
      </c>
      <c r="K59" s="109">
        <v>25</v>
      </c>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v>50</v>
      </c>
      <c r="J64" s="108">
        <v>39</v>
      </c>
      <c r="K64" s="109">
        <v>39</v>
      </c>
      <c r="L64" s="109"/>
      <c r="M64" s="109"/>
      <c r="N64" s="110"/>
      <c r="O64" s="110"/>
      <c r="P64" s="109">
        <v>9</v>
      </c>
      <c r="Q64" s="110"/>
      <c r="R64" s="109">
        <v>2</v>
      </c>
      <c r="S64" s="110"/>
      <c r="T64" s="110"/>
      <c r="U64" s="110"/>
      <c r="V64" s="110"/>
      <c r="W64" s="110"/>
      <c r="X64" s="110"/>
      <c r="Y64" s="110"/>
      <c r="Z64" s="110"/>
      <c r="AA64" s="110"/>
      <c r="AB64" s="110"/>
      <c r="AC64" s="110"/>
      <c r="AD64" s="110"/>
      <c r="AE64" s="110"/>
      <c r="AF64" s="110"/>
      <c r="AG64" s="110"/>
      <c r="AH64" s="111"/>
      <c r="AI64" s="112"/>
      <c r="AJ64" s="113">
        <f t="shared" ca="1" si="3"/>
        <v>0.78</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v>48</v>
      </c>
      <c r="J69" s="108">
        <v>19</v>
      </c>
      <c r="K69" s="109">
        <v>19</v>
      </c>
      <c r="L69" s="109"/>
      <c r="M69" s="109"/>
      <c r="N69" s="110"/>
      <c r="O69" s="109">
        <v>2</v>
      </c>
      <c r="P69" s="109">
        <v>27</v>
      </c>
      <c r="Q69" s="110"/>
      <c r="R69" s="110"/>
      <c r="S69" s="110"/>
      <c r="T69" s="110"/>
      <c r="U69" s="110"/>
      <c r="V69" s="110"/>
      <c r="W69" s="110"/>
      <c r="X69" s="110"/>
      <c r="Y69" s="110"/>
      <c r="Z69" s="110"/>
      <c r="AA69" s="110"/>
      <c r="AB69" s="110"/>
      <c r="AC69" s="110"/>
      <c r="AD69" s="110"/>
      <c r="AE69" s="110"/>
      <c r="AF69" s="110"/>
      <c r="AG69" s="110"/>
      <c r="AH69" s="111"/>
      <c r="AI69" s="112"/>
      <c r="AJ69" s="113">
        <f t="shared" ca="1" si="3"/>
        <v>0.41304347826086957</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24">
        <v>1</v>
      </c>
      <c r="J72" s="125">
        <v>1</v>
      </c>
      <c r="K72" s="126">
        <v>1</v>
      </c>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v>48</v>
      </c>
      <c r="J74" s="108">
        <v>46</v>
      </c>
      <c r="K74" s="109">
        <v>46</v>
      </c>
      <c r="L74" s="109"/>
      <c r="M74" s="109"/>
      <c r="N74" s="110"/>
      <c r="O74" s="109">
        <v>1</v>
      </c>
      <c r="P74" s="109">
        <v>1</v>
      </c>
      <c r="Q74" s="110"/>
      <c r="R74" s="110"/>
      <c r="S74" s="110"/>
      <c r="T74" s="110"/>
      <c r="U74" s="110"/>
      <c r="V74" s="110"/>
      <c r="W74" s="110"/>
      <c r="X74" s="110"/>
      <c r="Y74" s="110"/>
      <c r="Z74" s="110"/>
      <c r="AA74" s="110"/>
      <c r="AB74" s="110"/>
      <c r="AC74" s="110"/>
      <c r="AD74" s="110"/>
      <c r="AE74" s="110"/>
      <c r="AF74" s="110"/>
      <c r="AG74" s="109"/>
      <c r="AH74" s="111"/>
      <c r="AI74" s="112"/>
      <c r="AJ74" s="113">
        <f t="shared" ca="1" si="3"/>
        <v>0.97872340425531912</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v>1</v>
      </c>
      <c r="J77" s="125"/>
      <c r="K77" s="126"/>
      <c r="L77" s="127"/>
      <c r="M77" s="127"/>
      <c r="N77" s="127"/>
      <c r="O77" s="126">
        <v>1</v>
      </c>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v>24</v>
      </c>
      <c r="J79" s="108">
        <v>17</v>
      </c>
      <c r="K79" s="109">
        <v>17</v>
      </c>
      <c r="L79" s="109"/>
      <c r="M79" s="109"/>
      <c r="N79" s="110"/>
      <c r="O79" s="109">
        <v>2</v>
      </c>
      <c r="P79" s="109">
        <v>5</v>
      </c>
      <c r="Q79" s="110"/>
      <c r="R79" s="110"/>
      <c r="S79" s="110"/>
      <c r="T79" s="110"/>
      <c r="U79" s="110"/>
      <c r="V79" s="110"/>
      <c r="W79" s="110"/>
      <c r="X79" s="110"/>
      <c r="Y79" s="110"/>
      <c r="Z79" s="110"/>
      <c r="AA79" s="110"/>
      <c r="AB79" s="110"/>
      <c r="AC79" s="110"/>
      <c r="AD79" s="110"/>
      <c r="AE79" s="110"/>
      <c r="AF79" s="110"/>
      <c r="AG79" s="110"/>
      <c r="AH79" s="111"/>
      <c r="AI79" s="112"/>
      <c r="AJ79" s="113">
        <f t="shared" ca="1" si="3"/>
        <v>0.77272727272727271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v>1</v>
      </c>
      <c r="J84" s="108">
        <v>1</v>
      </c>
      <c r="K84" s="109">
        <v>1</v>
      </c>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v>22</v>
      </c>
      <c r="J89" s="108">
        <v>3</v>
      </c>
      <c r="K89" s="109">
        <v>3</v>
      </c>
      <c r="L89" s="109"/>
      <c r="M89" s="109"/>
      <c r="N89" s="110"/>
      <c r="O89" s="110"/>
      <c r="P89" s="109">
        <v>19</v>
      </c>
      <c r="Q89" s="110"/>
      <c r="R89" s="110"/>
      <c r="S89" s="110"/>
      <c r="T89" s="110"/>
      <c r="U89" s="110"/>
      <c r="V89" s="110"/>
      <c r="W89" s="110"/>
      <c r="X89" s="110"/>
      <c r="Y89" s="110"/>
      <c r="Z89" s="110"/>
      <c r="AA89" s="110"/>
      <c r="AB89" s="110"/>
      <c r="AC89" s="110"/>
      <c r="AD89" s="110"/>
      <c r="AE89" s="110"/>
      <c r="AF89" s="110"/>
      <c r="AG89" s="109"/>
      <c r="AH89" s="111"/>
      <c r="AI89" s="112"/>
      <c r="AJ89" s="113">
        <f t="shared" ca="1" si="3"/>
        <v>0.13636363636363635</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v>22</v>
      </c>
      <c r="J94" s="108">
        <v>9</v>
      </c>
      <c r="K94" s="109">
        <v>9</v>
      </c>
      <c r="L94" s="109"/>
      <c r="M94" s="109"/>
      <c r="N94" s="110"/>
      <c r="O94" s="110"/>
      <c r="P94" s="109">
        <v>13</v>
      </c>
      <c r="Q94" s="110"/>
      <c r="R94" s="110"/>
      <c r="S94" s="110"/>
      <c r="T94" s="110"/>
      <c r="U94" s="110"/>
      <c r="V94" s="110"/>
      <c r="W94" s="110"/>
      <c r="X94" s="110"/>
      <c r="Y94" s="110"/>
      <c r="Z94" s="110"/>
      <c r="AA94" s="110"/>
      <c r="AB94" s="110"/>
      <c r="AC94" s="110"/>
      <c r="AD94" s="110"/>
      <c r="AE94" s="110"/>
      <c r="AF94" s="110"/>
      <c r="AG94" s="110"/>
      <c r="AH94" s="111"/>
      <c r="AI94" s="112"/>
      <c r="AJ94" s="113">
        <f t="shared" ca="1" si="3"/>
        <v>0.40909090909090912</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24">
        <v>1</v>
      </c>
      <c r="J97" s="125">
        <v>1</v>
      </c>
      <c r="K97" s="126">
        <v>1</v>
      </c>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v>1</v>
      </c>
      <c r="J99" s="108">
        <v>1</v>
      </c>
      <c r="K99" s="109">
        <v>1</v>
      </c>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v>33</v>
      </c>
      <c r="J104" s="108">
        <v>16</v>
      </c>
      <c r="K104" s="109">
        <v>16</v>
      </c>
      <c r="L104" s="109"/>
      <c r="M104" s="109"/>
      <c r="N104" s="110"/>
      <c r="O104" s="110"/>
      <c r="P104" s="109">
        <v>17</v>
      </c>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0.48484848484848486</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v>25</v>
      </c>
      <c r="J109" s="108">
        <v>18</v>
      </c>
      <c r="K109" s="109">
        <v>18</v>
      </c>
      <c r="L109" s="109"/>
      <c r="M109" s="109"/>
      <c r="N109" s="110"/>
      <c r="O109" s="110"/>
      <c r="P109" s="109">
        <v>7</v>
      </c>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0.72</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v>42</v>
      </c>
      <c r="J114" s="108">
        <v>23</v>
      </c>
      <c r="K114" s="109">
        <v>23</v>
      </c>
      <c r="L114" s="109"/>
      <c r="M114" s="109"/>
      <c r="N114" s="110"/>
      <c r="O114" s="109">
        <v>2</v>
      </c>
      <c r="P114" s="109">
        <v>16</v>
      </c>
      <c r="Q114" s="110"/>
      <c r="R114" s="109">
        <v>1</v>
      </c>
      <c r="S114" s="110"/>
      <c r="T114" s="110"/>
      <c r="U114" s="110"/>
      <c r="V114" s="110"/>
      <c r="W114" s="110"/>
      <c r="X114" s="110"/>
      <c r="Y114" s="110"/>
      <c r="Z114" s="110"/>
      <c r="AA114" s="110"/>
      <c r="AB114" s="110"/>
      <c r="AC114" s="110"/>
      <c r="AD114" s="110"/>
      <c r="AE114" s="110"/>
      <c r="AF114" s="110"/>
      <c r="AG114" s="110"/>
      <c r="AH114" s="111"/>
      <c r="AI114" s="112"/>
      <c r="AJ114" s="113">
        <f t="shared" ca="1" si="3"/>
        <v>0.57499999999999996</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v>59</v>
      </c>
      <c r="J119" s="108">
        <v>44</v>
      </c>
      <c r="K119" s="109">
        <v>44</v>
      </c>
      <c r="L119" s="109"/>
      <c r="M119" s="109"/>
      <c r="N119" s="110"/>
      <c r="O119" s="110"/>
      <c r="P119" s="109">
        <v>15</v>
      </c>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0.74576271186440679</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v>2</v>
      </c>
      <c r="J122" s="125">
        <v>2</v>
      </c>
      <c r="K122" s="126">
        <v>2</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v>76</v>
      </c>
      <c r="J124" s="108">
        <v>49</v>
      </c>
      <c r="K124" s="109">
        <v>49</v>
      </c>
      <c r="L124" s="109"/>
      <c r="M124" s="109"/>
      <c r="N124" s="110"/>
      <c r="O124" s="110"/>
      <c r="P124" s="109">
        <v>27</v>
      </c>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0.64473684210526316</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v>56</v>
      </c>
      <c r="J129" s="108">
        <v>56</v>
      </c>
      <c r="K129" s="109">
        <v>56</v>
      </c>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v>26</v>
      </c>
      <c r="J134" s="108">
        <v>22</v>
      </c>
      <c r="K134" s="109">
        <v>22</v>
      </c>
      <c r="L134" s="109"/>
      <c r="M134" s="109"/>
      <c r="N134" s="110"/>
      <c r="O134" s="109">
        <v>2</v>
      </c>
      <c r="P134" s="110"/>
      <c r="Q134" s="110"/>
      <c r="R134" s="109">
        <v>2</v>
      </c>
      <c r="S134" s="110"/>
      <c r="T134" s="110"/>
      <c r="U134" s="110"/>
      <c r="V134" s="110"/>
      <c r="W134" s="110"/>
      <c r="X134" s="110"/>
      <c r="Y134" s="110"/>
      <c r="Z134" s="110"/>
      <c r="AA134" s="110"/>
      <c r="AB134" s="110"/>
      <c r="AC134" s="110"/>
      <c r="AD134" s="110"/>
      <c r="AE134" s="110"/>
      <c r="AF134" s="110"/>
      <c r="AG134" s="109"/>
      <c r="AH134" s="111"/>
      <c r="AI134" s="112"/>
      <c r="AJ134" s="113">
        <f t="shared" ca="1" si="3"/>
        <v>0.91666666666666663</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v>2</v>
      </c>
      <c r="J137" s="125">
        <v>2</v>
      </c>
      <c r="K137" s="126">
        <v>2</v>
      </c>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v>18</v>
      </c>
      <c r="J139" s="108">
        <v>14</v>
      </c>
      <c r="K139" s="109">
        <v>14</v>
      </c>
      <c r="L139" s="109"/>
      <c r="M139" s="109"/>
      <c r="N139" s="110"/>
      <c r="O139" s="109">
        <v>2</v>
      </c>
      <c r="P139" s="110"/>
      <c r="Q139" s="110"/>
      <c r="R139" s="109">
        <v>2</v>
      </c>
      <c r="S139" s="110"/>
      <c r="T139" s="110"/>
      <c r="U139" s="110"/>
      <c r="V139" s="110"/>
      <c r="W139" s="110"/>
      <c r="X139" s="110"/>
      <c r="Y139" s="110"/>
      <c r="Z139" s="110"/>
      <c r="AA139" s="110"/>
      <c r="AB139" s="110"/>
      <c r="AC139" s="110"/>
      <c r="AD139" s="110"/>
      <c r="AE139" s="110"/>
      <c r="AF139" s="110"/>
      <c r="AG139" s="110"/>
      <c r="AH139" s="111"/>
      <c r="AI139" s="112"/>
      <c r="AJ139" s="113">
        <f t="shared" ca="1" si="3"/>
        <v>0.875</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v>83</v>
      </c>
      <c r="J144" s="108">
        <v>56</v>
      </c>
      <c r="K144" s="109">
        <v>56</v>
      </c>
      <c r="L144" s="109"/>
      <c r="M144" s="109"/>
      <c r="N144" s="110"/>
      <c r="O144" s="109">
        <v>1</v>
      </c>
      <c r="P144" s="109">
        <v>25</v>
      </c>
      <c r="Q144" s="110"/>
      <c r="R144" s="109">
        <v>1</v>
      </c>
      <c r="S144" s="110"/>
      <c r="T144" s="110"/>
      <c r="U144" s="110"/>
      <c r="V144" s="110"/>
      <c r="W144" s="110"/>
      <c r="X144" s="110"/>
      <c r="Y144" s="110"/>
      <c r="Z144" s="110"/>
      <c r="AA144" s="110"/>
      <c r="AB144" s="110"/>
      <c r="AC144" s="110"/>
      <c r="AD144" s="110"/>
      <c r="AE144" s="110"/>
      <c r="AF144" s="110"/>
      <c r="AG144" s="110"/>
      <c r="AH144" s="111"/>
      <c r="AI144" s="112"/>
      <c r="AJ144" s="113">
        <f t="shared" ca="1" si="3"/>
        <v>0.68292682926829273</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v>24</v>
      </c>
      <c r="J149" s="108">
        <v>23</v>
      </c>
      <c r="K149" s="109">
        <v>23</v>
      </c>
      <c r="L149" s="109"/>
      <c r="M149" s="109"/>
      <c r="N149" s="110"/>
      <c r="O149" s="110"/>
      <c r="P149" s="110"/>
      <c r="Q149" s="110"/>
      <c r="R149" s="109">
        <v>1</v>
      </c>
      <c r="S149" s="110"/>
      <c r="T149" s="110"/>
      <c r="U149" s="110"/>
      <c r="V149" s="110"/>
      <c r="W149" s="110"/>
      <c r="X149" s="110"/>
      <c r="Y149" s="110"/>
      <c r="Z149" s="110"/>
      <c r="AA149" s="110"/>
      <c r="AB149" s="110"/>
      <c r="AC149" s="110"/>
      <c r="AD149" s="110"/>
      <c r="AE149" s="110"/>
      <c r="AF149" s="110"/>
      <c r="AG149" s="109"/>
      <c r="AH149" s="111"/>
      <c r="AI149" s="112"/>
      <c r="AJ149" s="113">
        <f t="shared" ca="1" si="3"/>
        <v>0.95833333333333337</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v>1</v>
      </c>
      <c r="J152" s="125">
        <v>1</v>
      </c>
      <c r="K152" s="126">
        <v>1</v>
      </c>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v>25</v>
      </c>
      <c r="J154" s="108">
        <v>25</v>
      </c>
      <c r="K154" s="109">
        <v>25</v>
      </c>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v>46</v>
      </c>
      <c r="J159" s="108">
        <v>28</v>
      </c>
      <c r="K159" s="109">
        <v>28</v>
      </c>
      <c r="L159" s="109"/>
      <c r="M159" s="109"/>
      <c r="N159" s="110"/>
      <c r="O159" s="110"/>
      <c r="P159" s="109">
        <v>17</v>
      </c>
      <c r="Q159" s="110"/>
      <c r="R159" s="109">
        <v>1</v>
      </c>
      <c r="S159" s="110"/>
      <c r="T159" s="110"/>
      <c r="U159" s="110"/>
      <c r="V159" s="110"/>
      <c r="W159" s="110"/>
      <c r="X159" s="110"/>
      <c r="Y159" s="110"/>
      <c r="Z159" s="110"/>
      <c r="AA159" s="110"/>
      <c r="AB159" s="110"/>
      <c r="AC159" s="110"/>
      <c r="AD159" s="110"/>
      <c r="AE159" s="110"/>
      <c r="AF159" s="110"/>
      <c r="AG159" s="110"/>
      <c r="AH159" s="111"/>
      <c r="AI159" s="112"/>
      <c r="AJ159" s="113">
        <f t="shared" ca="1" si="3"/>
        <v>0.60869565217391308</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v>26</v>
      </c>
      <c r="J164" s="108">
        <v>24</v>
      </c>
      <c r="K164" s="109">
        <v>24</v>
      </c>
      <c r="L164" s="109"/>
      <c r="M164" s="109"/>
      <c r="N164" s="110"/>
      <c r="O164" s="110"/>
      <c r="P164" s="110"/>
      <c r="Q164" s="110"/>
      <c r="R164" s="109">
        <v>2</v>
      </c>
      <c r="S164" s="110"/>
      <c r="T164" s="110"/>
      <c r="U164" s="110"/>
      <c r="V164" s="110"/>
      <c r="W164" s="110"/>
      <c r="X164" s="110"/>
      <c r="Y164" s="110"/>
      <c r="Z164" s="110"/>
      <c r="AA164" s="110"/>
      <c r="AB164" s="110"/>
      <c r="AC164" s="110"/>
      <c r="AD164" s="110"/>
      <c r="AE164" s="110"/>
      <c r="AF164" s="110"/>
      <c r="AG164" s="109"/>
      <c r="AH164" s="111"/>
      <c r="AI164" s="112"/>
      <c r="AJ164" s="113">
        <f t="shared" ca="1" si="3"/>
        <v>0.92307692307692313</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c r="H169" s="150"/>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03" t="str">
        <f ca="1">IFERROR(__xludf.DUMMYFUNCTION("""COMPUTED_VALUE"""),"20.02.02")</f>
        <v>20.02.02</v>
      </c>
      <c r="F170" s="121" t="str">
        <f ca="1">IFERROR(__xludf.DUMMYFUNCTION("""COMPUTED_VALUE"""),"Защита в чрезвычайных ситуациях")</f>
        <v>Защита в чрезвычайных ситуациях</v>
      </c>
      <c r="G170" s="122"/>
      <c r="H170" s="151"/>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03" t="str">
        <f ca="1">IFERROR(__xludf.DUMMYFUNCTION("""COMPUTED_VALUE"""),"20.02.02")</f>
        <v>20.02.02</v>
      </c>
      <c r="F171" s="121" t="str">
        <f ca="1">IFERROR(__xludf.DUMMYFUNCTION("""COMPUTED_VALUE"""),"Защита в чрезвычайных ситуациях")</f>
        <v>Защита в чрезвычайных ситуациях</v>
      </c>
      <c r="G171" s="122"/>
      <c r="H171" s="151"/>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03" t="str">
        <f ca="1">IFERROR(__xludf.DUMMYFUNCTION("""COMPUTED_VALUE"""),"20.02.02")</f>
        <v>20.02.02</v>
      </c>
      <c r="F172" s="121" t="str">
        <f ca="1">IFERROR(__xludf.DUMMYFUNCTION("""COMPUTED_VALUE"""),"Защита в чрезвычайных ситуациях")</f>
        <v>Защита в чрезвычайных ситуациях</v>
      </c>
      <c r="G172" s="122"/>
      <c r="H172" s="151"/>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03" t="str">
        <f ca="1">IFERROR(__xludf.DUMMYFUNCTION("""COMPUTED_VALUE"""),"20.02.02")</f>
        <v>20.02.02</v>
      </c>
      <c r="F173" s="140" t="str">
        <f ca="1">IFERROR(__xludf.DUMMYFUNCTION("""COMPUTED_VALUE"""),"Защита в чрезвычайных ситуациях")</f>
        <v>Защита в чрезвычайных ситуациях</v>
      </c>
      <c r="G173" s="141"/>
      <c r="H173" s="152"/>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58" priority="1">
      <formula>AND(AL14&gt;0,AL14&lt;&gt;"")</formula>
    </cfRule>
  </conditionalFormatting>
  <conditionalFormatting sqref="AJ13">
    <cfRule type="expression" dxfId="157" priority="2">
      <formula>$AL$13&gt;0</formula>
    </cfRule>
  </conditionalFormatting>
  <conditionalFormatting sqref="AK14:AL258">
    <cfRule type="containsText" dxfId="156"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55" priority="4">
      <formula>NOT($G14="")</formula>
    </cfRule>
  </conditionalFormatting>
  <conditionalFormatting sqref="A14:AL258">
    <cfRule type="expression" dxfId="154" priority="5">
      <formula>AND(ISEVEN($A14),$A14&lt;&gt;"")</formula>
    </cfRule>
  </conditionalFormatting>
  <conditionalFormatting sqref="I13:AH13">
    <cfRule type="expression" dxfId="153"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1027</v>
      </c>
      <c r="J13" s="91">
        <f t="shared" ca="1" si="2"/>
        <v>652</v>
      </c>
      <c r="K13" s="92">
        <f t="shared" ca="1" si="2"/>
        <v>652</v>
      </c>
      <c r="L13" s="92">
        <f t="shared" ca="1" si="2"/>
        <v>0</v>
      </c>
      <c r="M13" s="92">
        <f t="shared" ca="1" si="2"/>
        <v>0</v>
      </c>
      <c r="N13" s="93">
        <f t="shared" ca="1" si="2"/>
        <v>0</v>
      </c>
      <c r="O13" s="93">
        <f t="shared" ca="1" si="2"/>
        <v>26</v>
      </c>
      <c r="P13" s="93">
        <f t="shared" ca="1" si="2"/>
        <v>337</v>
      </c>
      <c r="Q13" s="93">
        <f t="shared" ca="1" si="2"/>
        <v>0</v>
      </c>
      <c r="R13" s="93">
        <f t="shared" ca="1" si="2"/>
        <v>12</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0.65134865134865139</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v>24</v>
      </c>
      <c r="J14" s="108">
        <v>16</v>
      </c>
      <c r="K14" s="109">
        <v>16</v>
      </c>
      <c r="L14" s="109"/>
      <c r="M14" s="109"/>
      <c r="N14" s="110"/>
      <c r="O14" s="109">
        <v>4</v>
      </c>
      <c r="P14" s="109">
        <v>4</v>
      </c>
      <c r="Q14" s="110"/>
      <c r="R14" s="110"/>
      <c r="S14" s="110"/>
      <c r="T14" s="110"/>
      <c r="U14" s="110"/>
      <c r="V14" s="110"/>
      <c r="W14" s="110"/>
      <c r="X14" s="110"/>
      <c r="Y14" s="110"/>
      <c r="Z14" s="110"/>
      <c r="AA14" s="110"/>
      <c r="AB14" s="110"/>
      <c r="AC14" s="110"/>
      <c r="AD14" s="110"/>
      <c r="AE14" s="110"/>
      <c r="AF14" s="109"/>
      <c r="AG14" s="109"/>
      <c r="AH14" s="111"/>
      <c r="AI14" s="112"/>
      <c r="AJ14" s="113">
        <f t="shared" ca="1" si="3"/>
        <v>0.8</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v>25</v>
      </c>
      <c r="J19" s="108">
        <v>13</v>
      </c>
      <c r="K19" s="109">
        <v>13</v>
      </c>
      <c r="L19" s="109"/>
      <c r="M19" s="109"/>
      <c r="N19" s="110"/>
      <c r="O19" s="109">
        <v>2</v>
      </c>
      <c r="P19" s="109">
        <v>10</v>
      </c>
      <c r="Q19" s="110"/>
      <c r="R19" s="109"/>
      <c r="S19" s="110"/>
      <c r="T19" s="110"/>
      <c r="U19" s="110"/>
      <c r="V19" s="110"/>
      <c r="W19" s="110"/>
      <c r="X19" s="110"/>
      <c r="Y19" s="110"/>
      <c r="Z19" s="110"/>
      <c r="AA19" s="110"/>
      <c r="AB19" s="110"/>
      <c r="AC19" s="110"/>
      <c r="AD19" s="110"/>
      <c r="AE19" s="110"/>
      <c r="AF19" s="109"/>
      <c r="AG19" s="110"/>
      <c r="AH19" s="111"/>
      <c r="AI19" s="112"/>
      <c r="AJ19" s="113">
        <f t="shared" ca="1" si="3"/>
        <v>0.56521739130434778</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24">
        <v>1</v>
      </c>
      <c r="J22" s="125">
        <v>1</v>
      </c>
      <c r="K22" s="126">
        <v>1</v>
      </c>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v>25</v>
      </c>
      <c r="J24" s="108">
        <v>8</v>
      </c>
      <c r="K24" s="109">
        <v>8</v>
      </c>
      <c r="L24" s="109"/>
      <c r="M24" s="109"/>
      <c r="N24" s="110"/>
      <c r="O24" s="109">
        <v>1</v>
      </c>
      <c r="P24" s="109">
        <v>16</v>
      </c>
      <c r="Q24" s="110"/>
      <c r="R24" s="110"/>
      <c r="S24" s="110"/>
      <c r="T24" s="110"/>
      <c r="U24" s="110"/>
      <c r="V24" s="110"/>
      <c r="W24" s="110"/>
      <c r="X24" s="110"/>
      <c r="Y24" s="110"/>
      <c r="Z24" s="110"/>
      <c r="AA24" s="110"/>
      <c r="AB24" s="110"/>
      <c r="AC24" s="110"/>
      <c r="AD24" s="110"/>
      <c r="AE24" s="110"/>
      <c r="AF24" s="109"/>
      <c r="AG24" s="110"/>
      <c r="AH24" s="111"/>
      <c r="AI24" s="112"/>
      <c r="AJ24" s="113">
        <f t="shared" ca="1" si="3"/>
        <v>0.33333333333333331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v>25</v>
      </c>
      <c r="J29" s="108">
        <v>7</v>
      </c>
      <c r="K29" s="109">
        <v>7</v>
      </c>
      <c r="L29" s="109"/>
      <c r="M29" s="109"/>
      <c r="N29" s="110"/>
      <c r="O29" s="109"/>
      <c r="P29" s="109">
        <v>18</v>
      </c>
      <c r="Q29" s="110"/>
      <c r="R29" s="110"/>
      <c r="S29" s="110"/>
      <c r="T29" s="110"/>
      <c r="U29" s="110"/>
      <c r="V29" s="110"/>
      <c r="W29" s="110"/>
      <c r="X29" s="110"/>
      <c r="Y29" s="110"/>
      <c r="Z29" s="110"/>
      <c r="AA29" s="110"/>
      <c r="AB29" s="110"/>
      <c r="AC29" s="110"/>
      <c r="AD29" s="110"/>
      <c r="AE29" s="110"/>
      <c r="AF29" s="109"/>
      <c r="AG29" s="109"/>
      <c r="AH29" s="111"/>
      <c r="AI29" s="112"/>
      <c r="AJ29" s="113">
        <f t="shared" ca="1" si="3"/>
        <v>0.28000000000000003</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v>24</v>
      </c>
      <c r="J34" s="108">
        <v>4</v>
      </c>
      <c r="K34" s="109">
        <v>4</v>
      </c>
      <c r="L34" s="109"/>
      <c r="M34" s="109"/>
      <c r="N34" s="110"/>
      <c r="O34" s="109">
        <v>2</v>
      </c>
      <c r="P34" s="109">
        <v>18</v>
      </c>
      <c r="Q34" s="110"/>
      <c r="R34" s="110"/>
      <c r="S34" s="110"/>
      <c r="T34" s="110"/>
      <c r="U34" s="110"/>
      <c r="V34" s="110"/>
      <c r="W34" s="110"/>
      <c r="X34" s="110"/>
      <c r="Y34" s="110"/>
      <c r="Z34" s="110"/>
      <c r="AA34" s="110"/>
      <c r="AB34" s="110"/>
      <c r="AC34" s="110"/>
      <c r="AD34" s="110"/>
      <c r="AE34" s="110"/>
      <c r="AF34" s="110"/>
      <c r="AG34" s="110"/>
      <c r="AH34" s="111"/>
      <c r="AI34" s="112"/>
      <c r="AJ34" s="113">
        <f t="shared" ca="1" si="3"/>
        <v>0.18181818181818182</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v>24</v>
      </c>
      <c r="J39" s="108">
        <v>11</v>
      </c>
      <c r="K39" s="109">
        <v>11</v>
      </c>
      <c r="L39" s="109"/>
      <c r="M39" s="109"/>
      <c r="N39" s="110"/>
      <c r="O39" s="109">
        <v>2</v>
      </c>
      <c r="P39" s="109">
        <v>11</v>
      </c>
      <c r="Q39" s="109"/>
      <c r="R39" s="110"/>
      <c r="S39" s="110"/>
      <c r="T39" s="110"/>
      <c r="U39" s="110"/>
      <c r="V39" s="110"/>
      <c r="W39" s="109"/>
      <c r="X39" s="110"/>
      <c r="Y39" s="110"/>
      <c r="Z39" s="110"/>
      <c r="AA39" s="110"/>
      <c r="AB39" s="110"/>
      <c r="AC39" s="110"/>
      <c r="AD39" s="110"/>
      <c r="AE39" s="110"/>
      <c r="AF39" s="110"/>
      <c r="AG39" s="110"/>
      <c r="AH39" s="111"/>
      <c r="AI39" s="112"/>
      <c r="AJ39" s="113">
        <f t="shared" ca="1" si="3"/>
        <v>0.5</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24">
        <v>1</v>
      </c>
      <c r="J42" s="125">
        <v>1</v>
      </c>
      <c r="K42" s="126">
        <v>1</v>
      </c>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v>25</v>
      </c>
      <c r="J44" s="108"/>
      <c r="K44" s="109"/>
      <c r="L44" s="109"/>
      <c r="M44" s="109"/>
      <c r="N44" s="110"/>
      <c r="O44" s="109">
        <v>1</v>
      </c>
      <c r="P44" s="109">
        <v>24</v>
      </c>
      <c r="Q44" s="110"/>
      <c r="R44" s="110"/>
      <c r="S44" s="110"/>
      <c r="T44" s="110"/>
      <c r="U44" s="110"/>
      <c r="V44" s="110"/>
      <c r="W44" s="110"/>
      <c r="X44" s="110"/>
      <c r="Y44" s="110"/>
      <c r="Z44" s="110"/>
      <c r="AA44" s="110"/>
      <c r="AB44" s="110"/>
      <c r="AC44" s="110"/>
      <c r="AD44" s="110"/>
      <c r="AE44" s="110"/>
      <c r="AF44" s="110"/>
      <c r="AG44" s="109"/>
      <c r="AH44" s="111"/>
      <c r="AI44" s="112"/>
      <c r="AJ44" s="113">
        <f t="shared" ca="1" si="3"/>
        <v>0</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v>25</v>
      </c>
      <c r="J49" s="108">
        <v>14</v>
      </c>
      <c r="K49" s="109">
        <v>14</v>
      </c>
      <c r="L49" s="109"/>
      <c r="M49" s="109"/>
      <c r="N49" s="110"/>
      <c r="O49" s="109">
        <v>2</v>
      </c>
      <c r="P49" s="109">
        <v>9</v>
      </c>
      <c r="Q49" s="110"/>
      <c r="R49" s="110"/>
      <c r="S49" s="110"/>
      <c r="T49" s="110"/>
      <c r="U49" s="110"/>
      <c r="V49" s="110"/>
      <c r="W49" s="110"/>
      <c r="X49" s="110"/>
      <c r="Y49" s="110"/>
      <c r="Z49" s="110"/>
      <c r="AA49" s="110"/>
      <c r="AB49" s="110"/>
      <c r="AC49" s="110"/>
      <c r="AD49" s="110"/>
      <c r="AE49" s="110"/>
      <c r="AF49" s="110"/>
      <c r="AG49" s="110"/>
      <c r="AH49" s="111"/>
      <c r="AI49" s="112"/>
      <c r="AJ49" s="113">
        <f t="shared" ca="1" si="3"/>
        <v>0.60869565217391308</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v>50</v>
      </c>
      <c r="J54" s="108">
        <v>21</v>
      </c>
      <c r="K54" s="109">
        <v>21</v>
      </c>
      <c r="L54" s="109"/>
      <c r="M54" s="109"/>
      <c r="N54" s="110"/>
      <c r="O54" s="110"/>
      <c r="P54" s="109">
        <v>29</v>
      </c>
      <c r="Q54" s="110"/>
      <c r="R54" s="110"/>
      <c r="S54" s="110"/>
      <c r="T54" s="110"/>
      <c r="U54" s="110"/>
      <c r="V54" s="110"/>
      <c r="W54" s="110"/>
      <c r="X54" s="110"/>
      <c r="Y54" s="110"/>
      <c r="Z54" s="110"/>
      <c r="AA54" s="110"/>
      <c r="AB54" s="110"/>
      <c r="AC54" s="110"/>
      <c r="AD54" s="110"/>
      <c r="AE54" s="110"/>
      <c r="AF54" s="110"/>
      <c r="AG54" s="110"/>
      <c r="AH54" s="111"/>
      <c r="AI54" s="112"/>
      <c r="AJ54" s="113">
        <f t="shared" ca="1" si="3"/>
        <v>0.42</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v>25</v>
      </c>
      <c r="J59" s="108">
        <v>25</v>
      </c>
      <c r="K59" s="109">
        <v>25</v>
      </c>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v>50</v>
      </c>
      <c r="J64" s="108">
        <v>39</v>
      </c>
      <c r="K64" s="109">
        <v>39</v>
      </c>
      <c r="L64" s="109"/>
      <c r="M64" s="109"/>
      <c r="N64" s="110"/>
      <c r="O64" s="110"/>
      <c r="P64" s="109">
        <v>9</v>
      </c>
      <c r="Q64" s="110"/>
      <c r="R64" s="109">
        <v>2</v>
      </c>
      <c r="S64" s="110"/>
      <c r="T64" s="110"/>
      <c r="U64" s="110"/>
      <c r="V64" s="110"/>
      <c r="W64" s="110"/>
      <c r="X64" s="110"/>
      <c r="Y64" s="110"/>
      <c r="Z64" s="110"/>
      <c r="AA64" s="110"/>
      <c r="AB64" s="110"/>
      <c r="AC64" s="110"/>
      <c r="AD64" s="110"/>
      <c r="AE64" s="110"/>
      <c r="AF64" s="110"/>
      <c r="AG64" s="110"/>
      <c r="AH64" s="111"/>
      <c r="AI64" s="112"/>
      <c r="AJ64" s="113">
        <f t="shared" ca="1" si="3"/>
        <v>0.78</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v>48</v>
      </c>
      <c r="J69" s="108">
        <v>19</v>
      </c>
      <c r="K69" s="109">
        <v>19</v>
      </c>
      <c r="L69" s="109"/>
      <c r="M69" s="109"/>
      <c r="N69" s="110"/>
      <c r="O69" s="109">
        <v>2</v>
      </c>
      <c r="P69" s="109">
        <v>27</v>
      </c>
      <c r="Q69" s="110"/>
      <c r="R69" s="110"/>
      <c r="S69" s="110"/>
      <c r="T69" s="110"/>
      <c r="U69" s="110"/>
      <c r="V69" s="110"/>
      <c r="W69" s="110"/>
      <c r="X69" s="110"/>
      <c r="Y69" s="110"/>
      <c r="Z69" s="110"/>
      <c r="AA69" s="110"/>
      <c r="AB69" s="110"/>
      <c r="AC69" s="110"/>
      <c r="AD69" s="110"/>
      <c r="AE69" s="110"/>
      <c r="AF69" s="110"/>
      <c r="AG69" s="110"/>
      <c r="AH69" s="111"/>
      <c r="AI69" s="112"/>
      <c r="AJ69" s="113">
        <f t="shared" ca="1" si="3"/>
        <v>0.41304347826086957</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24">
        <v>1</v>
      </c>
      <c r="J72" s="125">
        <v>1</v>
      </c>
      <c r="K72" s="126">
        <v>1</v>
      </c>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v>48</v>
      </c>
      <c r="J74" s="108">
        <v>46</v>
      </c>
      <c r="K74" s="109">
        <v>46</v>
      </c>
      <c r="L74" s="109"/>
      <c r="M74" s="109"/>
      <c r="N74" s="110"/>
      <c r="O74" s="109">
        <v>1</v>
      </c>
      <c r="P74" s="109">
        <v>1</v>
      </c>
      <c r="Q74" s="110"/>
      <c r="R74" s="110"/>
      <c r="S74" s="110"/>
      <c r="T74" s="110"/>
      <c r="U74" s="110"/>
      <c r="V74" s="110"/>
      <c r="W74" s="110"/>
      <c r="X74" s="110"/>
      <c r="Y74" s="110"/>
      <c r="Z74" s="110"/>
      <c r="AA74" s="110"/>
      <c r="AB74" s="110"/>
      <c r="AC74" s="110"/>
      <c r="AD74" s="110"/>
      <c r="AE74" s="110"/>
      <c r="AF74" s="110"/>
      <c r="AG74" s="109"/>
      <c r="AH74" s="111"/>
      <c r="AI74" s="112"/>
      <c r="AJ74" s="113">
        <f t="shared" ca="1" si="3"/>
        <v>0.97872340425531912</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v>1</v>
      </c>
      <c r="J77" s="134"/>
      <c r="K77" s="127"/>
      <c r="L77" s="127"/>
      <c r="M77" s="127"/>
      <c r="N77" s="127"/>
      <c r="O77" s="126">
        <v>1</v>
      </c>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v>24</v>
      </c>
      <c r="J79" s="108">
        <v>17</v>
      </c>
      <c r="K79" s="109">
        <v>17</v>
      </c>
      <c r="L79" s="109"/>
      <c r="M79" s="109"/>
      <c r="N79" s="110"/>
      <c r="O79" s="109">
        <v>2</v>
      </c>
      <c r="P79" s="109">
        <v>5</v>
      </c>
      <c r="Q79" s="110"/>
      <c r="R79" s="110"/>
      <c r="S79" s="110"/>
      <c r="T79" s="110"/>
      <c r="U79" s="110"/>
      <c r="V79" s="110"/>
      <c r="W79" s="110"/>
      <c r="X79" s="110"/>
      <c r="Y79" s="110"/>
      <c r="Z79" s="110"/>
      <c r="AA79" s="110"/>
      <c r="AB79" s="110"/>
      <c r="AC79" s="110"/>
      <c r="AD79" s="110"/>
      <c r="AE79" s="110"/>
      <c r="AF79" s="110"/>
      <c r="AG79" s="110"/>
      <c r="AH79" s="111"/>
      <c r="AI79" s="112"/>
      <c r="AJ79" s="113">
        <f t="shared" ca="1" si="3"/>
        <v>0.77272727272727271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v>1</v>
      </c>
      <c r="J84" s="108">
        <v>1</v>
      </c>
      <c r="K84" s="109">
        <v>1</v>
      </c>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v>22</v>
      </c>
      <c r="J89" s="108">
        <v>3</v>
      </c>
      <c r="K89" s="109">
        <v>3</v>
      </c>
      <c r="L89" s="109"/>
      <c r="M89" s="109"/>
      <c r="N89" s="110"/>
      <c r="O89" s="110"/>
      <c r="P89" s="109">
        <v>19</v>
      </c>
      <c r="Q89" s="110"/>
      <c r="R89" s="110"/>
      <c r="S89" s="110"/>
      <c r="T89" s="110"/>
      <c r="U89" s="110"/>
      <c r="V89" s="110"/>
      <c r="W89" s="110"/>
      <c r="X89" s="110"/>
      <c r="Y89" s="110"/>
      <c r="Z89" s="110"/>
      <c r="AA89" s="110"/>
      <c r="AB89" s="110"/>
      <c r="AC89" s="110"/>
      <c r="AD89" s="110"/>
      <c r="AE89" s="110"/>
      <c r="AF89" s="110"/>
      <c r="AG89" s="109"/>
      <c r="AH89" s="111"/>
      <c r="AI89" s="112"/>
      <c r="AJ89" s="113">
        <f t="shared" ca="1" si="3"/>
        <v>0.13636363636363635</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v>22</v>
      </c>
      <c r="J94" s="108">
        <v>9</v>
      </c>
      <c r="K94" s="109">
        <v>9</v>
      </c>
      <c r="L94" s="109"/>
      <c r="M94" s="109"/>
      <c r="N94" s="110"/>
      <c r="O94" s="110"/>
      <c r="P94" s="109">
        <v>13</v>
      </c>
      <c r="Q94" s="110"/>
      <c r="R94" s="110"/>
      <c r="S94" s="110"/>
      <c r="T94" s="110"/>
      <c r="U94" s="110"/>
      <c r="V94" s="110"/>
      <c r="W94" s="110"/>
      <c r="X94" s="110"/>
      <c r="Y94" s="110"/>
      <c r="Z94" s="110"/>
      <c r="AA94" s="110"/>
      <c r="AB94" s="110"/>
      <c r="AC94" s="110"/>
      <c r="AD94" s="110"/>
      <c r="AE94" s="110"/>
      <c r="AF94" s="110"/>
      <c r="AG94" s="110"/>
      <c r="AH94" s="111"/>
      <c r="AI94" s="112"/>
      <c r="AJ94" s="113">
        <f t="shared" ca="1" si="3"/>
        <v>0.40909090909090912</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24">
        <v>1</v>
      </c>
      <c r="J97" s="125">
        <v>1</v>
      </c>
      <c r="K97" s="126">
        <v>1</v>
      </c>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v>1</v>
      </c>
      <c r="J99" s="108">
        <v>1</v>
      </c>
      <c r="K99" s="109">
        <v>1</v>
      </c>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v>33</v>
      </c>
      <c r="J104" s="108">
        <v>16</v>
      </c>
      <c r="K104" s="109">
        <v>16</v>
      </c>
      <c r="L104" s="109"/>
      <c r="M104" s="109"/>
      <c r="N104" s="110"/>
      <c r="O104" s="110"/>
      <c r="P104" s="109">
        <v>17</v>
      </c>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0.48484848484848486</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v>25</v>
      </c>
      <c r="J109" s="108">
        <v>18</v>
      </c>
      <c r="K109" s="109">
        <v>18</v>
      </c>
      <c r="L109" s="109"/>
      <c r="M109" s="109"/>
      <c r="N109" s="110"/>
      <c r="O109" s="110"/>
      <c r="P109" s="109">
        <v>7</v>
      </c>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0.72</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v>42</v>
      </c>
      <c r="J114" s="108">
        <v>23</v>
      </c>
      <c r="K114" s="109">
        <v>23</v>
      </c>
      <c r="L114" s="109"/>
      <c r="M114" s="109"/>
      <c r="N114" s="110"/>
      <c r="O114" s="109">
        <v>2</v>
      </c>
      <c r="P114" s="109">
        <v>16</v>
      </c>
      <c r="Q114" s="110"/>
      <c r="R114" s="109">
        <v>1</v>
      </c>
      <c r="S114" s="110"/>
      <c r="T114" s="110"/>
      <c r="U114" s="110"/>
      <c r="V114" s="110"/>
      <c r="W114" s="110"/>
      <c r="X114" s="110"/>
      <c r="Y114" s="110"/>
      <c r="Z114" s="110"/>
      <c r="AA114" s="110"/>
      <c r="AB114" s="110"/>
      <c r="AC114" s="110"/>
      <c r="AD114" s="110"/>
      <c r="AE114" s="110"/>
      <c r="AF114" s="110"/>
      <c r="AG114" s="110"/>
      <c r="AH114" s="111"/>
      <c r="AI114" s="112"/>
      <c r="AJ114" s="113">
        <f t="shared" ca="1" si="3"/>
        <v>0.57499999999999996</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v>59</v>
      </c>
      <c r="J119" s="108">
        <v>44</v>
      </c>
      <c r="K119" s="109">
        <v>44</v>
      </c>
      <c r="L119" s="109"/>
      <c r="M119" s="109"/>
      <c r="N119" s="110"/>
      <c r="O119" s="110"/>
      <c r="P119" s="109">
        <v>15</v>
      </c>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0.74576271186440679</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v>2</v>
      </c>
      <c r="J122" s="125">
        <v>2</v>
      </c>
      <c r="K122" s="126">
        <v>2</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v>76</v>
      </c>
      <c r="J124" s="108">
        <v>49</v>
      </c>
      <c r="K124" s="109">
        <v>49</v>
      </c>
      <c r="L124" s="109"/>
      <c r="M124" s="109"/>
      <c r="N124" s="110"/>
      <c r="O124" s="110"/>
      <c r="P124" s="109">
        <v>27</v>
      </c>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0.64473684210526316</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v>56</v>
      </c>
      <c r="J129" s="108">
        <v>56</v>
      </c>
      <c r="K129" s="109">
        <v>56</v>
      </c>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v>26</v>
      </c>
      <c r="J134" s="108">
        <v>22</v>
      </c>
      <c r="K134" s="109">
        <v>22</v>
      </c>
      <c r="L134" s="109"/>
      <c r="M134" s="109"/>
      <c r="N134" s="110"/>
      <c r="O134" s="109">
        <v>2</v>
      </c>
      <c r="P134" s="110"/>
      <c r="Q134" s="110"/>
      <c r="R134" s="109">
        <v>2</v>
      </c>
      <c r="S134" s="110"/>
      <c r="T134" s="110"/>
      <c r="U134" s="110"/>
      <c r="V134" s="110"/>
      <c r="W134" s="110"/>
      <c r="X134" s="110"/>
      <c r="Y134" s="110"/>
      <c r="Z134" s="110"/>
      <c r="AA134" s="110"/>
      <c r="AB134" s="110"/>
      <c r="AC134" s="110"/>
      <c r="AD134" s="110"/>
      <c r="AE134" s="110"/>
      <c r="AF134" s="110"/>
      <c r="AG134" s="109"/>
      <c r="AH134" s="111"/>
      <c r="AI134" s="112"/>
      <c r="AJ134" s="113">
        <f t="shared" ca="1" si="3"/>
        <v>0.91666666666666663</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v>2</v>
      </c>
      <c r="J137" s="125">
        <v>2</v>
      </c>
      <c r="K137" s="126">
        <v>2</v>
      </c>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v>18</v>
      </c>
      <c r="J139" s="108">
        <v>14</v>
      </c>
      <c r="K139" s="109">
        <v>14</v>
      </c>
      <c r="L139" s="109"/>
      <c r="M139" s="109"/>
      <c r="N139" s="110"/>
      <c r="O139" s="109">
        <v>2</v>
      </c>
      <c r="P139" s="110"/>
      <c r="Q139" s="110"/>
      <c r="R139" s="109">
        <v>2</v>
      </c>
      <c r="S139" s="110"/>
      <c r="T139" s="110"/>
      <c r="U139" s="110"/>
      <c r="V139" s="110"/>
      <c r="W139" s="110"/>
      <c r="X139" s="110"/>
      <c r="Y139" s="110"/>
      <c r="Z139" s="110"/>
      <c r="AA139" s="110"/>
      <c r="AB139" s="110"/>
      <c r="AC139" s="110"/>
      <c r="AD139" s="110"/>
      <c r="AE139" s="110"/>
      <c r="AF139" s="110"/>
      <c r="AG139" s="110"/>
      <c r="AH139" s="111"/>
      <c r="AI139" s="112"/>
      <c r="AJ139" s="113">
        <f t="shared" ca="1" si="3"/>
        <v>0.875</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v>83</v>
      </c>
      <c r="J144" s="108">
        <v>56</v>
      </c>
      <c r="K144" s="109">
        <v>56</v>
      </c>
      <c r="L144" s="109"/>
      <c r="M144" s="109"/>
      <c r="N144" s="110"/>
      <c r="O144" s="109">
        <v>1</v>
      </c>
      <c r="P144" s="109">
        <v>25</v>
      </c>
      <c r="Q144" s="110"/>
      <c r="R144" s="109">
        <v>1</v>
      </c>
      <c r="S144" s="110"/>
      <c r="T144" s="110"/>
      <c r="U144" s="110"/>
      <c r="V144" s="110"/>
      <c r="W144" s="110"/>
      <c r="X144" s="110"/>
      <c r="Y144" s="110"/>
      <c r="Z144" s="110"/>
      <c r="AA144" s="110"/>
      <c r="AB144" s="110"/>
      <c r="AC144" s="110"/>
      <c r="AD144" s="110"/>
      <c r="AE144" s="110"/>
      <c r="AF144" s="110"/>
      <c r="AG144" s="110"/>
      <c r="AH144" s="111"/>
      <c r="AI144" s="112"/>
      <c r="AJ144" s="113">
        <f t="shared" ca="1" si="3"/>
        <v>0.68292682926829273</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v>24</v>
      </c>
      <c r="J149" s="108">
        <v>23</v>
      </c>
      <c r="K149" s="109">
        <v>23</v>
      </c>
      <c r="L149" s="109"/>
      <c r="M149" s="109"/>
      <c r="N149" s="110"/>
      <c r="O149" s="110"/>
      <c r="P149" s="110"/>
      <c r="Q149" s="110"/>
      <c r="R149" s="109">
        <v>1</v>
      </c>
      <c r="S149" s="110"/>
      <c r="T149" s="110"/>
      <c r="U149" s="110"/>
      <c r="V149" s="110"/>
      <c r="W149" s="110"/>
      <c r="X149" s="110"/>
      <c r="Y149" s="110"/>
      <c r="Z149" s="110"/>
      <c r="AA149" s="110"/>
      <c r="AB149" s="110"/>
      <c r="AC149" s="110"/>
      <c r="AD149" s="110"/>
      <c r="AE149" s="110"/>
      <c r="AF149" s="110"/>
      <c r="AG149" s="109"/>
      <c r="AH149" s="111"/>
      <c r="AI149" s="112"/>
      <c r="AJ149" s="113">
        <f t="shared" ca="1" si="3"/>
        <v>0.95833333333333337</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v>1</v>
      </c>
      <c r="J152" s="125">
        <v>1</v>
      </c>
      <c r="K152" s="126">
        <v>1</v>
      </c>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v>25</v>
      </c>
      <c r="J154" s="108">
        <v>25</v>
      </c>
      <c r="K154" s="109">
        <v>25</v>
      </c>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v>46</v>
      </c>
      <c r="J159" s="108">
        <v>28</v>
      </c>
      <c r="K159" s="109">
        <v>28</v>
      </c>
      <c r="L159" s="109"/>
      <c r="M159" s="109"/>
      <c r="N159" s="110"/>
      <c r="O159" s="110"/>
      <c r="P159" s="109">
        <v>17</v>
      </c>
      <c r="Q159" s="110"/>
      <c r="R159" s="109">
        <v>1</v>
      </c>
      <c r="S159" s="110"/>
      <c r="T159" s="110"/>
      <c r="U159" s="110"/>
      <c r="V159" s="110"/>
      <c r="W159" s="110"/>
      <c r="X159" s="110"/>
      <c r="Y159" s="110"/>
      <c r="Z159" s="110"/>
      <c r="AA159" s="110"/>
      <c r="AB159" s="110"/>
      <c r="AC159" s="110"/>
      <c r="AD159" s="110"/>
      <c r="AE159" s="110"/>
      <c r="AF159" s="110"/>
      <c r="AG159" s="110"/>
      <c r="AH159" s="111"/>
      <c r="AI159" s="112"/>
      <c r="AJ159" s="113">
        <f t="shared" ca="1" si="3"/>
        <v>0.60869565217391308</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v>26</v>
      </c>
      <c r="J164" s="108">
        <v>24</v>
      </c>
      <c r="K164" s="109">
        <v>24</v>
      </c>
      <c r="L164" s="109"/>
      <c r="M164" s="109"/>
      <c r="N164" s="110"/>
      <c r="O164" s="110"/>
      <c r="P164" s="110"/>
      <c r="Q164" s="110"/>
      <c r="R164" s="109">
        <v>2</v>
      </c>
      <c r="S164" s="110"/>
      <c r="T164" s="110"/>
      <c r="U164" s="110"/>
      <c r="V164" s="110"/>
      <c r="W164" s="110"/>
      <c r="X164" s="110"/>
      <c r="Y164" s="110"/>
      <c r="Z164" s="110"/>
      <c r="AA164" s="110"/>
      <c r="AB164" s="110"/>
      <c r="AC164" s="110"/>
      <c r="AD164" s="110"/>
      <c r="AE164" s="110"/>
      <c r="AF164" s="110"/>
      <c r="AG164" s="109"/>
      <c r="AH164" s="111"/>
      <c r="AI164" s="112"/>
      <c r="AJ164" s="113">
        <f t="shared" ca="1" si="3"/>
        <v>0.92307692307692313</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52" priority="1">
      <formula>AND(AL14&gt;0,AL14&lt;&gt;"")</formula>
    </cfRule>
  </conditionalFormatting>
  <conditionalFormatting sqref="AJ13">
    <cfRule type="expression" dxfId="151" priority="2">
      <formula>$AL$13&gt;0</formula>
    </cfRule>
  </conditionalFormatting>
  <conditionalFormatting sqref="AK14:AL258">
    <cfRule type="containsText" dxfId="150"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49" priority="4">
      <formula>NOT($G14="")</formula>
    </cfRule>
  </conditionalFormatting>
  <conditionalFormatting sqref="A14:AL258">
    <cfRule type="expression" dxfId="148" priority="5">
      <formula>AND(ISEVEN($A14),$A14&lt;&gt;"")</formula>
    </cfRule>
  </conditionalFormatting>
  <conditionalFormatting sqref="I13:AH13">
    <cfRule type="expression" dxfId="147"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1027</v>
      </c>
      <c r="J13" s="91">
        <f t="shared" ca="1" si="2"/>
        <v>652</v>
      </c>
      <c r="K13" s="92">
        <f t="shared" ca="1" si="2"/>
        <v>652</v>
      </c>
      <c r="L13" s="92">
        <f t="shared" ca="1" si="2"/>
        <v>0</v>
      </c>
      <c r="M13" s="92">
        <f t="shared" ca="1" si="2"/>
        <v>0</v>
      </c>
      <c r="N13" s="93">
        <f t="shared" ca="1" si="2"/>
        <v>0</v>
      </c>
      <c r="O13" s="93">
        <f t="shared" ca="1" si="2"/>
        <v>26</v>
      </c>
      <c r="P13" s="93">
        <f t="shared" ca="1" si="2"/>
        <v>337</v>
      </c>
      <c r="Q13" s="93">
        <f t="shared" ca="1" si="2"/>
        <v>0</v>
      </c>
      <c r="R13" s="93">
        <f t="shared" ca="1" si="2"/>
        <v>12</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0.65134865134865139</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v>24</v>
      </c>
      <c r="J14" s="108">
        <v>16</v>
      </c>
      <c r="K14" s="109">
        <v>16</v>
      </c>
      <c r="L14" s="109"/>
      <c r="M14" s="109"/>
      <c r="N14" s="110"/>
      <c r="O14" s="109">
        <v>4</v>
      </c>
      <c r="P14" s="109">
        <v>4</v>
      </c>
      <c r="Q14" s="110"/>
      <c r="R14" s="110"/>
      <c r="S14" s="110"/>
      <c r="T14" s="110"/>
      <c r="U14" s="110"/>
      <c r="V14" s="110"/>
      <c r="W14" s="110"/>
      <c r="X14" s="110"/>
      <c r="Y14" s="110"/>
      <c r="Z14" s="110"/>
      <c r="AA14" s="110"/>
      <c r="AB14" s="110"/>
      <c r="AC14" s="110"/>
      <c r="AD14" s="110"/>
      <c r="AE14" s="110"/>
      <c r="AF14" s="109"/>
      <c r="AG14" s="109"/>
      <c r="AH14" s="111"/>
      <c r="AI14" s="112"/>
      <c r="AJ14" s="113">
        <f t="shared" ca="1" si="3"/>
        <v>0.8</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v>25</v>
      </c>
      <c r="J19" s="108">
        <v>13</v>
      </c>
      <c r="K19" s="109">
        <v>13</v>
      </c>
      <c r="L19" s="109"/>
      <c r="M19" s="109"/>
      <c r="N19" s="110"/>
      <c r="O19" s="109">
        <v>2</v>
      </c>
      <c r="P19" s="109">
        <v>10</v>
      </c>
      <c r="Q19" s="110"/>
      <c r="R19" s="109"/>
      <c r="S19" s="110"/>
      <c r="T19" s="110"/>
      <c r="U19" s="110"/>
      <c r="V19" s="110"/>
      <c r="W19" s="110"/>
      <c r="X19" s="110"/>
      <c r="Y19" s="110"/>
      <c r="Z19" s="110"/>
      <c r="AA19" s="110"/>
      <c r="AB19" s="110"/>
      <c r="AC19" s="110"/>
      <c r="AD19" s="110"/>
      <c r="AE19" s="110"/>
      <c r="AF19" s="109"/>
      <c r="AG19" s="110"/>
      <c r="AH19" s="111"/>
      <c r="AI19" s="112"/>
      <c r="AJ19" s="113">
        <f t="shared" ca="1" si="3"/>
        <v>0.56521739130434778</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24">
        <v>1</v>
      </c>
      <c r="J22" s="125">
        <v>1</v>
      </c>
      <c r="K22" s="126">
        <v>1</v>
      </c>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v>25</v>
      </c>
      <c r="J24" s="108">
        <v>8</v>
      </c>
      <c r="K24" s="109">
        <v>8</v>
      </c>
      <c r="L24" s="109"/>
      <c r="M24" s="109"/>
      <c r="N24" s="110"/>
      <c r="O24" s="109">
        <v>1</v>
      </c>
      <c r="P24" s="109">
        <v>16</v>
      </c>
      <c r="Q24" s="110"/>
      <c r="R24" s="110"/>
      <c r="S24" s="110"/>
      <c r="T24" s="110"/>
      <c r="U24" s="110"/>
      <c r="V24" s="110"/>
      <c r="W24" s="110"/>
      <c r="X24" s="110"/>
      <c r="Y24" s="110"/>
      <c r="Z24" s="110"/>
      <c r="AA24" s="110"/>
      <c r="AB24" s="110"/>
      <c r="AC24" s="110"/>
      <c r="AD24" s="110"/>
      <c r="AE24" s="110"/>
      <c r="AF24" s="109"/>
      <c r="AG24" s="110"/>
      <c r="AH24" s="111"/>
      <c r="AI24" s="112"/>
      <c r="AJ24" s="113">
        <f t="shared" ca="1" si="3"/>
        <v>0.33333333333333331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v>25</v>
      </c>
      <c r="J29" s="108">
        <v>7</v>
      </c>
      <c r="K29" s="109">
        <v>7</v>
      </c>
      <c r="L29" s="109"/>
      <c r="M29" s="109"/>
      <c r="N29" s="110"/>
      <c r="O29" s="109"/>
      <c r="P29" s="109">
        <v>18</v>
      </c>
      <c r="Q29" s="110"/>
      <c r="R29" s="110"/>
      <c r="S29" s="110"/>
      <c r="T29" s="110"/>
      <c r="U29" s="110"/>
      <c r="V29" s="110"/>
      <c r="W29" s="110"/>
      <c r="X29" s="110"/>
      <c r="Y29" s="110"/>
      <c r="Z29" s="110"/>
      <c r="AA29" s="110"/>
      <c r="AB29" s="110"/>
      <c r="AC29" s="110"/>
      <c r="AD29" s="110"/>
      <c r="AE29" s="110"/>
      <c r="AF29" s="109"/>
      <c r="AG29" s="109"/>
      <c r="AH29" s="111"/>
      <c r="AI29" s="112"/>
      <c r="AJ29" s="113">
        <f t="shared" ca="1" si="3"/>
        <v>0.28000000000000003</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v>24</v>
      </c>
      <c r="J34" s="108">
        <v>4</v>
      </c>
      <c r="K34" s="109">
        <v>4</v>
      </c>
      <c r="L34" s="109"/>
      <c r="M34" s="109"/>
      <c r="N34" s="110"/>
      <c r="O34" s="109">
        <v>2</v>
      </c>
      <c r="P34" s="109">
        <v>18</v>
      </c>
      <c r="Q34" s="110"/>
      <c r="R34" s="110"/>
      <c r="S34" s="110"/>
      <c r="T34" s="110"/>
      <c r="U34" s="110"/>
      <c r="V34" s="110"/>
      <c r="W34" s="110"/>
      <c r="X34" s="110"/>
      <c r="Y34" s="110"/>
      <c r="Z34" s="110"/>
      <c r="AA34" s="110"/>
      <c r="AB34" s="110"/>
      <c r="AC34" s="110"/>
      <c r="AD34" s="110"/>
      <c r="AE34" s="110"/>
      <c r="AF34" s="110"/>
      <c r="AG34" s="110"/>
      <c r="AH34" s="111"/>
      <c r="AI34" s="112"/>
      <c r="AJ34" s="113">
        <f t="shared" ca="1" si="3"/>
        <v>0.18181818181818182</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v>24</v>
      </c>
      <c r="J39" s="108">
        <v>11</v>
      </c>
      <c r="K39" s="109">
        <v>11</v>
      </c>
      <c r="L39" s="109"/>
      <c r="M39" s="109"/>
      <c r="N39" s="110"/>
      <c r="O39" s="109">
        <v>2</v>
      </c>
      <c r="P39" s="109">
        <v>11</v>
      </c>
      <c r="Q39" s="109"/>
      <c r="R39" s="110"/>
      <c r="S39" s="110"/>
      <c r="T39" s="110"/>
      <c r="U39" s="110"/>
      <c r="V39" s="110"/>
      <c r="W39" s="109"/>
      <c r="X39" s="110"/>
      <c r="Y39" s="110"/>
      <c r="Z39" s="110"/>
      <c r="AA39" s="110"/>
      <c r="AB39" s="110"/>
      <c r="AC39" s="110"/>
      <c r="AD39" s="110"/>
      <c r="AE39" s="110"/>
      <c r="AF39" s="110"/>
      <c r="AG39" s="110"/>
      <c r="AH39" s="111"/>
      <c r="AI39" s="112"/>
      <c r="AJ39" s="113">
        <f t="shared" ca="1" si="3"/>
        <v>0.5</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24">
        <v>1</v>
      </c>
      <c r="J42" s="125">
        <v>1</v>
      </c>
      <c r="K42" s="126">
        <v>1</v>
      </c>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v>25</v>
      </c>
      <c r="J44" s="108"/>
      <c r="K44" s="109"/>
      <c r="L44" s="109"/>
      <c r="M44" s="109"/>
      <c r="N44" s="110"/>
      <c r="O44" s="109">
        <v>1</v>
      </c>
      <c r="P44" s="109">
        <v>24</v>
      </c>
      <c r="Q44" s="110"/>
      <c r="R44" s="110"/>
      <c r="S44" s="110"/>
      <c r="T44" s="110"/>
      <c r="U44" s="110"/>
      <c r="V44" s="110"/>
      <c r="W44" s="110"/>
      <c r="X44" s="110"/>
      <c r="Y44" s="110"/>
      <c r="Z44" s="110"/>
      <c r="AA44" s="110"/>
      <c r="AB44" s="110"/>
      <c r="AC44" s="110"/>
      <c r="AD44" s="110"/>
      <c r="AE44" s="110"/>
      <c r="AF44" s="110"/>
      <c r="AG44" s="109"/>
      <c r="AH44" s="111"/>
      <c r="AI44" s="112"/>
      <c r="AJ44" s="113">
        <f t="shared" ca="1" si="3"/>
        <v>0</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v>25</v>
      </c>
      <c r="J49" s="108">
        <v>14</v>
      </c>
      <c r="K49" s="109">
        <v>14</v>
      </c>
      <c r="L49" s="109"/>
      <c r="M49" s="109"/>
      <c r="N49" s="110"/>
      <c r="O49" s="109">
        <v>2</v>
      </c>
      <c r="P49" s="109">
        <v>9</v>
      </c>
      <c r="Q49" s="110"/>
      <c r="R49" s="110"/>
      <c r="S49" s="110"/>
      <c r="T49" s="110"/>
      <c r="U49" s="110"/>
      <c r="V49" s="110"/>
      <c r="W49" s="110"/>
      <c r="X49" s="110"/>
      <c r="Y49" s="110"/>
      <c r="Z49" s="110"/>
      <c r="AA49" s="110"/>
      <c r="AB49" s="110"/>
      <c r="AC49" s="110"/>
      <c r="AD49" s="110"/>
      <c r="AE49" s="110"/>
      <c r="AF49" s="110"/>
      <c r="AG49" s="110"/>
      <c r="AH49" s="111"/>
      <c r="AI49" s="112"/>
      <c r="AJ49" s="113">
        <f t="shared" ca="1" si="3"/>
        <v>0.60869565217391308</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v>50</v>
      </c>
      <c r="J54" s="108">
        <v>21</v>
      </c>
      <c r="K54" s="109">
        <v>21</v>
      </c>
      <c r="L54" s="109"/>
      <c r="M54" s="109"/>
      <c r="N54" s="110"/>
      <c r="O54" s="110"/>
      <c r="P54" s="109">
        <v>29</v>
      </c>
      <c r="Q54" s="110"/>
      <c r="R54" s="110"/>
      <c r="S54" s="110"/>
      <c r="T54" s="110"/>
      <c r="U54" s="110"/>
      <c r="V54" s="110"/>
      <c r="W54" s="110"/>
      <c r="X54" s="110"/>
      <c r="Y54" s="110"/>
      <c r="Z54" s="110"/>
      <c r="AA54" s="110"/>
      <c r="AB54" s="110"/>
      <c r="AC54" s="110"/>
      <c r="AD54" s="110"/>
      <c r="AE54" s="110"/>
      <c r="AF54" s="110"/>
      <c r="AG54" s="110"/>
      <c r="AH54" s="111"/>
      <c r="AI54" s="112"/>
      <c r="AJ54" s="113">
        <f t="shared" ca="1" si="3"/>
        <v>0.42</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v>25</v>
      </c>
      <c r="J59" s="108">
        <v>25</v>
      </c>
      <c r="K59" s="109">
        <v>25</v>
      </c>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v>50</v>
      </c>
      <c r="J64" s="108">
        <v>39</v>
      </c>
      <c r="K64" s="109">
        <v>39</v>
      </c>
      <c r="L64" s="109"/>
      <c r="M64" s="109"/>
      <c r="N64" s="110"/>
      <c r="O64" s="110"/>
      <c r="P64" s="109">
        <v>9</v>
      </c>
      <c r="Q64" s="110"/>
      <c r="R64" s="109">
        <v>2</v>
      </c>
      <c r="S64" s="110"/>
      <c r="T64" s="110"/>
      <c r="U64" s="110"/>
      <c r="V64" s="110"/>
      <c r="W64" s="110"/>
      <c r="X64" s="110"/>
      <c r="Y64" s="110"/>
      <c r="Z64" s="110"/>
      <c r="AA64" s="110"/>
      <c r="AB64" s="110"/>
      <c r="AC64" s="110"/>
      <c r="AD64" s="110"/>
      <c r="AE64" s="110"/>
      <c r="AF64" s="110"/>
      <c r="AG64" s="110"/>
      <c r="AH64" s="111"/>
      <c r="AI64" s="112"/>
      <c r="AJ64" s="113">
        <f t="shared" ca="1" si="3"/>
        <v>0.78</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v>48</v>
      </c>
      <c r="J69" s="108">
        <v>19</v>
      </c>
      <c r="K69" s="109">
        <v>19</v>
      </c>
      <c r="L69" s="109"/>
      <c r="M69" s="109"/>
      <c r="N69" s="110"/>
      <c r="O69" s="109">
        <v>2</v>
      </c>
      <c r="P69" s="109">
        <v>27</v>
      </c>
      <c r="Q69" s="110"/>
      <c r="R69" s="110"/>
      <c r="S69" s="110"/>
      <c r="T69" s="110"/>
      <c r="U69" s="110"/>
      <c r="V69" s="110"/>
      <c r="W69" s="110"/>
      <c r="X69" s="110"/>
      <c r="Y69" s="110"/>
      <c r="Z69" s="110"/>
      <c r="AA69" s="110"/>
      <c r="AB69" s="110"/>
      <c r="AC69" s="110"/>
      <c r="AD69" s="110"/>
      <c r="AE69" s="110"/>
      <c r="AF69" s="110"/>
      <c r="AG69" s="110"/>
      <c r="AH69" s="111"/>
      <c r="AI69" s="112"/>
      <c r="AJ69" s="113">
        <f t="shared" ca="1" si="3"/>
        <v>0.41304347826086957</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24">
        <v>1</v>
      </c>
      <c r="J72" s="125">
        <v>1</v>
      </c>
      <c r="K72" s="126">
        <v>1</v>
      </c>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v>48</v>
      </c>
      <c r="J74" s="108">
        <v>46</v>
      </c>
      <c r="K74" s="109">
        <v>46</v>
      </c>
      <c r="L74" s="109"/>
      <c r="M74" s="109"/>
      <c r="N74" s="110"/>
      <c r="O74" s="109">
        <v>1</v>
      </c>
      <c r="P74" s="109">
        <v>1</v>
      </c>
      <c r="Q74" s="110"/>
      <c r="R74" s="110"/>
      <c r="S74" s="110"/>
      <c r="T74" s="110"/>
      <c r="U74" s="110"/>
      <c r="V74" s="110"/>
      <c r="W74" s="110"/>
      <c r="X74" s="110"/>
      <c r="Y74" s="110"/>
      <c r="Z74" s="110"/>
      <c r="AA74" s="110"/>
      <c r="AB74" s="110"/>
      <c r="AC74" s="110"/>
      <c r="AD74" s="110"/>
      <c r="AE74" s="110"/>
      <c r="AF74" s="110"/>
      <c r="AG74" s="109"/>
      <c r="AH74" s="111"/>
      <c r="AI74" s="112"/>
      <c r="AJ74" s="113">
        <f t="shared" ca="1" si="3"/>
        <v>0.97872340425531912</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v>1</v>
      </c>
      <c r="J77" s="134"/>
      <c r="K77" s="127"/>
      <c r="L77" s="127"/>
      <c r="M77" s="127"/>
      <c r="N77" s="127"/>
      <c r="O77" s="126">
        <v>1</v>
      </c>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v>24</v>
      </c>
      <c r="J79" s="108">
        <v>17</v>
      </c>
      <c r="K79" s="109">
        <v>17</v>
      </c>
      <c r="L79" s="109"/>
      <c r="M79" s="109"/>
      <c r="N79" s="110"/>
      <c r="O79" s="109">
        <v>2</v>
      </c>
      <c r="P79" s="109">
        <v>5</v>
      </c>
      <c r="Q79" s="110"/>
      <c r="R79" s="110"/>
      <c r="S79" s="110"/>
      <c r="T79" s="110"/>
      <c r="U79" s="110"/>
      <c r="V79" s="110"/>
      <c r="W79" s="110"/>
      <c r="X79" s="110"/>
      <c r="Y79" s="110"/>
      <c r="Z79" s="110"/>
      <c r="AA79" s="110"/>
      <c r="AB79" s="110"/>
      <c r="AC79" s="110"/>
      <c r="AD79" s="110"/>
      <c r="AE79" s="110"/>
      <c r="AF79" s="110"/>
      <c r="AG79" s="110"/>
      <c r="AH79" s="111"/>
      <c r="AI79" s="112"/>
      <c r="AJ79" s="113">
        <f t="shared" ca="1" si="3"/>
        <v>0.77272727272727271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v>1</v>
      </c>
      <c r="J84" s="108">
        <v>1</v>
      </c>
      <c r="K84" s="109">
        <v>1</v>
      </c>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v>22</v>
      </c>
      <c r="J89" s="108">
        <v>3</v>
      </c>
      <c r="K89" s="109">
        <v>3</v>
      </c>
      <c r="L89" s="109"/>
      <c r="M89" s="109"/>
      <c r="N89" s="110"/>
      <c r="O89" s="110"/>
      <c r="P89" s="109">
        <v>19</v>
      </c>
      <c r="Q89" s="110"/>
      <c r="R89" s="110"/>
      <c r="S89" s="110"/>
      <c r="T89" s="110"/>
      <c r="U89" s="110"/>
      <c r="V89" s="110"/>
      <c r="W89" s="110"/>
      <c r="X89" s="110"/>
      <c r="Y89" s="110"/>
      <c r="Z89" s="110"/>
      <c r="AA89" s="110"/>
      <c r="AB89" s="110"/>
      <c r="AC89" s="110"/>
      <c r="AD89" s="110"/>
      <c r="AE89" s="110"/>
      <c r="AF89" s="110"/>
      <c r="AG89" s="109"/>
      <c r="AH89" s="111"/>
      <c r="AI89" s="112"/>
      <c r="AJ89" s="113">
        <f t="shared" ca="1" si="3"/>
        <v>0.13636363636363635</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v>22</v>
      </c>
      <c r="J94" s="108">
        <v>9</v>
      </c>
      <c r="K94" s="109">
        <v>9</v>
      </c>
      <c r="L94" s="109"/>
      <c r="M94" s="109"/>
      <c r="N94" s="110"/>
      <c r="O94" s="110"/>
      <c r="P94" s="109">
        <v>13</v>
      </c>
      <c r="Q94" s="110"/>
      <c r="R94" s="110"/>
      <c r="S94" s="110"/>
      <c r="T94" s="110"/>
      <c r="U94" s="110"/>
      <c r="V94" s="110"/>
      <c r="W94" s="110"/>
      <c r="X94" s="110"/>
      <c r="Y94" s="110"/>
      <c r="Z94" s="110"/>
      <c r="AA94" s="110"/>
      <c r="AB94" s="110"/>
      <c r="AC94" s="110"/>
      <c r="AD94" s="110"/>
      <c r="AE94" s="110"/>
      <c r="AF94" s="110"/>
      <c r="AG94" s="110"/>
      <c r="AH94" s="111"/>
      <c r="AI94" s="112"/>
      <c r="AJ94" s="113">
        <f t="shared" ca="1" si="3"/>
        <v>0.40909090909090912</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24">
        <v>1</v>
      </c>
      <c r="J97" s="125">
        <v>1</v>
      </c>
      <c r="K97" s="126">
        <v>1</v>
      </c>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v>1</v>
      </c>
      <c r="J99" s="108">
        <v>1</v>
      </c>
      <c r="K99" s="109">
        <v>1</v>
      </c>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v>33</v>
      </c>
      <c r="J104" s="108">
        <v>16</v>
      </c>
      <c r="K104" s="109">
        <v>16</v>
      </c>
      <c r="L104" s="109"/>
      <c r="M104" s="109"/>
      <c r="N104" s="110"/>
      <c r="O104" s="110"/>
      <c r="P104" s="109">
        <v>17</v>
      </c>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0.48484848484848486</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v>25</v>
      </c>
      <c r="J109" s="108">
        <v>18</v>
      </c>
      <c r="K109" s="109">
        <v>18</v>
      </c>
      <c r="L109" s="109"/>
      <c r="M109" s="109"/>
      <c r="N109" s="110"/>
      <c r="O109" s="110"/>
      <c r="P109" s="109">
        <v>7</v>
      </c>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0.72</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v>42</v>
      </c>
      <c r="J114" s="108">
        <v>23</v>
      </c>
      <c r="K114" s="109">
        <v>23</v>
      </c>
      <c r="L114" s="109"/>
      <c r="M114" s="109"/>
      <c r="N114" s="110"/>
      <c r="O114" s="109">
        <v>2</v>
      </c>
      <c r="P114" s="109">
        <v>16</v>
      </c>
      <c r="Q114" s="110"/>
      <c r="R114" s="109">
        <v>1</v>
      </c>
      <c r="S114" s="110"/>
      <c r="T114" s="110"/>
      <c r="U114" s="110"/>
      <c r="V114" s="110"/>
      <c r="W114" s="110"/>
      <c r="X114" s="110"/>
      <c r="Y114" s="110"/>
      <c r="Z114" s="110"/>
      <c r="AA114" s="110"/>
      <c r="AB114" s="110"/>
      <c r="AC114" s="110"/>
      <c r="AD114" s="110"/>
      <c r="AE114" s="110"/>
      <c r="AF114" s="110"/>
      <c r="AG114" s="110"/>
      <c r="AH114" s="111"/>
      <c r="AI114" s="112"/>
      <c r="AJ114" s="113">
        <f t="shared" ca="1" si="3"/>
        <v>0.57499999999999996</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v>59</v>
      </c>
      <c r="J119" s="108">
        <v>44</v>
      </c>
      <c r="K119" s="109">
        <v>44</v>
      </c>
      <c r="L119" s="109"/>
      <c r="M119" s="109"/>
      <c r="N119" s="110"/>
      <c r="O119" s="110"/>
      <c r="P119" s="109">
        <v>15</v>
      </c>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0.74576271186440679</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v>2</v>
      </c>
      <c r="J122" s="125">
        <v>2</v>
      </c>
      <c r="K122" s="126">
        <v>2</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v>76</v>
      </c>
      <c r="J124" s="108">
        <v>49</v>
      </c>
      <c r="K124" s="109">
        <v>49</v>
      </c>
      <c r="L124" s="109"/>
      <c r="M124" s="109"/>
      <c r="N124" s="110"/>
      <c r="O124" s="110"/>
      <c r="P124" s="109">
        <v>27</v>
      </c>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0.64473684210526316</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v>56</v>
      </c>
      <c r="J129" s="108">
        <v>56</v>
      </c>
      <c r="K129" s="109">
        <v>56</v>
      </c>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v>26</v>
      </c>
      <c r="J134" s="108">
        <v>22</v>
      </c>
      <c r="K134" s="109">
        <v>22</v>
      </c>
      <c r="L134" s="109"/>
      <c r="M134" s="109"/>
      <c r="N134" s="110"/>
      <c r="O134" s="109">
        <v>2</v>
      </c>
      <c r="P134" s="110"/>
      <c r="Q134" s="110"/>
      <c r="R134" s="109">
        <v>2</v>
      </c>
      <c r="S134" s="110"/>
      <c r="T134" s="110"/>
      <c r="U134" s="110"/>
      <c r="V134" s="110"/>
      <c r="W134" s="110"/>
      <c r="X134" s="110"/>
      <c r="Y134" s="110"/>
      <c r="Z134" s="110"/>
      <c r="AA134" s="110"/>
      <c r="AB134" s="110"/>
      <c r="AC134" s="110"/>
      <c r="AD134" s="110"/>
      <c r="AE134" s="110"/>
      <c r="AF134" s="110"/>
      <c r="AG134" s="109"/>
      <c r="AH134" s="111"/>
      <c r="AI134" s="112"/>
      <c r="AJ134" s="113">
        <f t="shared" ca="1" si="3"/>
        <v>0.91666666666666663</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v>4</v>
      </c>
      <c r="J137" s="125">
        <v>4</v>
      </c>
      <c r="K137" s="126">
        <v>4</v>
      </c>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v>18</v>
      </c>
      <c r="J139" s="108">
        <v>14</v>
      </c>
      <c r="K139" s="109">
        <v>14</v>
      </c>
      <c r="L139" s="109"/>
      <c r="M139" s="109"/>
      <c r="N139" s="110"/>
      <c r="O139" s="109">
        <v>2</v>
      </c>
      <c r="P139" s="110"/>
      <c r="Q139" s="110"/>
      <c r="R139" s="109">
        <v>2</v>
      </c>
      <c r="S139" s="110"/>
      <c r="T139" s="110"/>
      <c r="U139" s="110"/>
      <c r="V139" s="110"/>
      <c r="W139" s="110"/>
      <c r="X139" s="110"/>
      <c r="Y139" s="110"/>
      <c r="Z139" s="110"/>
      <c r="AA139" s="110"/>
      <c r="AB139" s="110"/>
      <c r="AC139" s="110"/>
      <c r="AD139" s="110"/>
      <c r="AE139" s="110"/>
      <c r="AF139" s="110"/>
      <c r="AG139" s="110"/>
      <c r="AH139" s="111"/>
      <c r="AI139" s="112"/>
      <c r="AJ139" s="113">
        <f t="shared" ca="1" si="3"/>
        <v>0.875</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v>83</v>
      </c>
      <c r="J144" s="108">
        <v>56</v>
      </c>
      <c r="K144" s="109">
        <v>56</v>
      </c>
      <c r="L144" s="109"/>
      <c r="M144" s="109"/>
      <c r="N144" s="110"/>
      <c r="O144" s="109">
        <v>1</v>
      </c>
      <c r="P144" s="109">
        <v>25</v>
      </c>
      <c r="Q144" s="110"/>
      <c r="R144" s="109">
        <v>1</v>
      </c>
      <c r="S144" s="110"/>
      <c r="T144" s="110"/>
      <c r="U144" s="110"/>
      <c r="V144" s="110"/>
      <c r="W144" s="110"/>
      <c r="X144" s="110"/>
      <c r="Y144" s="110"/>
      <c r="Z144" s="110"/>
      <c r="AA144" s="110"/>
      <c r="AB144" s="110"/>
      <c r="AC144" s="110"/>
      <c r="AD144" s="110"/>
      <c r="AE144" s="110"/>
      <c r="AF144" s="110"/>
      <c r="AG144" s="110"/>
      <c r="AH144" s="111"/>
      <c r="AI144" s="112"/>
      <c r="AJ144" s="113">
        <f t="shared" ca="1" si="3"/>
        <v>0.68292682926829273</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v>24</v>
      </c>
      <c r="J149" s="108">
        <v>23</v>
      </c>
      <c r="K149" s="109">
        <v>23</v>
      </c>
      <c r="L149" s="109"/>
      <c r="M149" s="109"/>
      <c r="N149" s="110"/>
      <c r="O149" s="110"/>
      <c r="P149" s="110"/>
      <c r="Q149" s="110"/>
      <c r="R149" s="109">
        <v>1</v>
      </c>
      <c r="S149" s="110"/>
      <c r="T149" s="110"/>
      <c r="U149" s="110"/>
      <c r="V149" s="110"/>
      <c r="W149" s="110"/>
      <c r="X149" s="110"/>
      <c r="Y149" s="110"/>
      <c r="Z149" s="110"/>
      <c r="AA149" s="110"/>
      <c r="AB149" s="110"/>
      <c r="AC149" s="110"/>
      <c r="AD149" s="110"/>
      <c r="AE149" s="110"/>
      <c r="AF149" s="110"/>
      <c r="AG149" s="109"/>
      <c r="AH149" s="111"/>
      <c r="AI149" s="112"/>
      <c r="AJ149" s="113">
        <f t="shared" ca="1" si="3"/>
        <v>0.95833333333333337</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v>1</v>
      </c>
      <c r="J152" s="125">
        <v>1</v>
      </c>
      <c r="K152" s="126">
        <v>1</v>
      </c>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v>25</v>
      </c>
      <c r="J154" s="108">
        <v>25</v>
      </c>
      <c r="K154" s="109">
        <v>25</v>
      </c>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v>46</v>
      </c>
      <c r="J159" s="108">
        <v>28</v>
      </c>
      <c r="K159" s="109">
        <v>28</v>
      </c>
      <c r="L159" s="109"/>
      <c r="M159" s="109"/>
      <c r="N159" s="110"/>
      <c r="O159" s="110"/>
      <c r="P159" s="109">
        <v>17</v>
      </c>
      <c r="Q159" s="110"/>
      <c r="R159" s="109">
        <v>1</v>
      </c>
      <c r="S159" s="110"/>
      <c r="T159" s="110"/>
      <c r="U159" s="110"/>
      <c r="V159" s="110"/>
      <c r="W159" s="110"/>
      <c r="X159" s="110"/>
      <c r="Y159" s="110"/>
      <c r="Z159" s="110"/>
      <c r="AA159" s="110"/>
      <c r="AB159" s="110"/>
      <c r="AC159" s="110"/>
      <c r="AD159" s="110"/>
      <c r="AE159" s="110"/>
      <c r="AF159" s="110"/>
      <c r="AG159" s="110"/>
      <c r="AH159" s="111"/>
      <c r="AI159" s="112"/>
      <c r="AJ159" s="113">
        <f t="shared" ca="1" si="3"/>
        <v>0.60869565217391308</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v>26</v>
      </c>
      <c r="J164" s="108">
        <v>24</v>
      </c>
      <c r="K164" s="109">
        <v>24</v>
      </c>
      <c r="L164" s="109"/>
      <c r="M164" s="109"/>
      <c r="N164" s="110"/>
      <c r="O164" s="110"/>
      <c r="P164" s="110"/>
      <c r="Q164" s="110"/>
      <c r="R164" s="109">
        <v>2</v>
      </c>
      <c r="S164" s="110"/>
      <c r="T164" s="110"/>
      <c r="U164" s="110"/>
      <c r="V164" s="110"/>
      <c r="W164" s="110"/>
      <c r="X164" s="110"/>
      <c r="Y164" s="110"/>
      <c r="Z164" s="110"/>
      <c r="AA164" s="110"/>
      <c r="AB164" s="110"/>
      <c r="AC164" s="110"/>
      <c r="AD164" s="110"/>
      <c r="AE164" s="110"/>
      <c r="AF164" s="110"/>
      <c r="AG164" s="109"/>
      <c r="AH164" s="111"/>
      <c r="AI164" s="112"/>
      <c r="AJ164" s="113">
        <f t="shared" ca="1" si="3"/>
        <v>0.92307692307692313</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c r="J169" s="108"/>
      <c r="K169" s="109"/>
      <c r="L169" s="109"/>
      <c r="M169" s="109"/>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1</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46" priority="1">
      <formula>AND(AL14&gt;0,AL14&lt;&gt;"")</formula>
    </cfRule>
  </conditionalFormatting>
  <conditionalFormatting sqref="AJ13">
    <cfRule type="expression" dxfId="145" priority="2">
      <formula>$AL$13&gt;0</formula>
    </cfRule>
  </conditionalFormatting>
  <conditionalFormatting sqref="AK14:AL258">
    <cfRule type="containsText" dxfId="144"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43" priority="4">
      <formula>NOT($G14="")</formula>
    </cfRule>
  </conditionalFormatting>
  <conditionalFormatting sqref="A14:AL258">
    <cfRule type="expression" dxfId="142" priority="5">
      <formula>AND(ISEVEN($A14),$A14&lt;&gt;"")</formula>
    </cfRule>
  </conditionalFormatting>
  <conditionalFormatting sqref="I13:AH13">
    <cfRule type="expression" dxfId="141"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1027</v>
      </c>
      <c r="J13" s="91">
        <f t="shared" ca="1" si="2"/>
        <v>652</v>
      </c>
      <c r="K13" s="92">
        <f t="shared" ca="1" si="2"/>
        <v>652</v>
      </c>
      <c r="L13" s="92">
        <f t="shared" ca="1" si="2"/>
        <v>0</v>
      </c>
      <c r="M13" s="92">
        <f t="shared" ca="1" si="2"/>
        <v>0</v>
      </c>
      <c r="N13" s="93">
        <f t="shared" ca="1" si="2"/>
        <v>0</v>
      </c>
      <c r="O13" s="93">
        <f t="shared" ca="1" si="2"/>
        <v>26</v>
      </c>
      <c r="P13" s="93">
        <f t="shared" ca="1" si="2"/>
        <v>337</v>
      </c>
      <c r="Q13" s="93">
        <f t="shared" ca="1" si="2"/>
        <v>0</v>
      </c>
      <c r="R13" s="93">
        <f t="shared" ca="1" si="2"/>
        <v>12</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0.65134865134865139</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v>24</v>
      </c>
      <c r="J14" s="108">
        <v>16</v>
      </c>
      <c r="K14" s="109">
        <v>16</v>
      </c>
      <c r="L14" s="109"/>
      <c r="M14" s="109"/>
      <c r="N14" s="110"/>
      <c r="O14" s="109">
        <v>4</v>
      </c>
      <c r="P14" s="109">
        <v>4</v>
      </c>
      <c r="Q14" s="110"/>
      <c r="R14" s="110"/>
      <c r="S14" s="110"/>
      <c r="T14" s="110"/>
      <c r="U14" s="110"/>
      <c r="V14" s="110"/>
      <c r="W14" s="110"/>
      <c r="X14" s="110"/>
      <c r="Y14" s="110"/>
      <c r="Z14" s="110"/>
      <c r="AA14" s="110"/>
      <c r="AB14" s="110"/>
      <c r="AC14" s="110"/>
      <c r="AD14" s="110"/>
      <c r="AE14" s="110"/>
      <c r="AF14" s="109"/>
      <c r="AG14" s="109"/>
      <c r="AH14" s="111"/>
      <c r="AI14" s="112"/>
      <c r="AJ14" s="113">
        <f t="shared" ca="1" si="3"/>
        <v>0.8</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v>25</v>
      </c>
      <c r="J19" s="108">
        <v>13</v>
      </c>
      <c r="K19" s="109">
        <v>13</v>
      </c>
      <c r="L19" s="109"/>
      <c r="M19" s="109"/>
      <c r="N19" s="110"/>
      <c r="O19" s="109">
        <v>2</v>
      </c>
      <c r="P19" s="109">
        <v>10</v>
      </c>
      <c r="Q19" s="110"/>
      <c r="R19" s="109"/>
      <c r="S19" s="110"/>
      <c r="T19" s="110"/>
      <c r="U19" s="110"/>
      <c r="V19" s="110"/>
      <c r="W19" s="110"/>
      <c r="X19" s="110"/>
      <c r="Y19" s="110"/>
      <c r="Z19" s="110"/>
      <c r="AA19" s="110"/>
      <c r="AB19" s="110"/>
      <c r="AC19" s="110"/>
      <c r="AD19" s="110"/>
      <c r="AE19" s="110"/>
      <c r="AF19" s="109"/>
      <c r="AG19" s="110"/>
      <c r="AH19" s="111"/>
      <c r="AI19" s="112"/>
      <c r="AJ19" s="113">
        <f t="shared" ca="1" si="3"/>
        <v>0.56521739130434778</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24">
        <v>1</v>
      </c>
      <c r="J22" s="125">
        <v>1</v>
      </c>
      <c r="K22" s="126">
        <v>1</v>
      </c>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v>25</v>
      </c>
      <c r="J24" s="108">
        <v>8</v>
      </c>
      <c r="K24" s="109">
        <v>8</v>
      </c>
      <c r="L24" s="109"/>
      <c r="M24" s="109"/>
      <c r="N24" s="110"/>
      <c r="O24" s="109">
        <v>1</v>
      </c>
      <c r="P24" s="109">
        <v>16</v>
      </c>
      <c r="Q24" s="110"/>
      <c r="R24" s="110"/>
      <c r="S24" s="110"/>
      <c r="T24" s="110"/>
      <c r="U24" s="110"/>
      <c r="V24" s="110"/>
      <c r="W24" s="110"/>
      <c r="X24" s="110"/>
      <c r="Y24" s="110"/>
      <c r="Z24" s="110"/>
      <c r="AA24" s="110"/>
      <c r="AB24" s="110"/>
      <c r="AC24" s="110"/>
      <c r="AD24" s="110"/>
      <c r="AE24" s="110"/>
      <c r="AF24" s="109"/>
      <c r="AG24" s="110"/>
      <c r="AH24" s="111"/>
      <c r="AI24" s="112"/>
      <c r="AJ24" s="113">
        <f t="shared" ca="1" si="3"/>
        <v>0.33333333333333331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v>25</v>
      </c>
      <c r="J29" s="108">
        <v>7</v>
      </c>
      <c r="K29" s="109">
        <v>7</v>
      </c>
      <c r="L29" s="109"/>
      <c r="M29" s="109"/>
      <c r="N29" s="110"/>
      <c r="O29" s="109"/>
      <c r="P29" s="109">
        <v>18</v>
      </c>
      <c r="Q29" s="110"/>
      <c r="R29" s="110"/>
      <c r="S29" s="110"/>
      <c r="T29" s="110"/>
      <c r="U29" s="110"/>
      <c r="V29" s="110"/>
      <c r="W29" s="110"/>
      <c r="X29" s="110"/>
      <c r="Y29" s="110"/>
      <c r="Z29" s="110"/>
      <c r="AA29" s="110"/>
      <c r="AB29" s="110"/>
      <c r="AC29" s="110"/>
      <c r="AD29" s="110"/>
      <c r="AE29" s="110"/>
      <c r="AF29" s="109"/>
      <c r="AG29" s="109"/>
      <c r="AH29" s="111"/>
      <c r="AI29" s="112"/>
      <c r="AJ29" s="113">
        <f t="shared" ca="1" si="3"/>
        <v>0.28000000000000003</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v>24</v>
      </c>
      <c r="J34" s="108">
        <v>4</v>
      </c>
      <c r="K34" s="109">
        <v>4</v>
      </c>
      <c r="L34" s="109"/>
      <c r="M34" s="109"/>
      <c r="N34" s="110"/>
      <c r="O34" s="109">
        <v>2</v>
      </c>
      <c r="P34" s="109">
        <v>18</v>
      </c>
      <c r="Q34" s="110"/>
      <c r="R34" s="110"/>
      <c r="S34" s="110"/>
      <c r="T34" s="110"/>
      <c r="U34" s="110"/>
      <c r="V34" s="110"/>
      <c r="W34" s="110"/>
      <c r="X34" s="110"/>
      <c r="Y34" s="110"/>
      <c r="Z34" s="110"/>
      <c r="AA34" s="110"/>
      <c r="AB34" s="110"/>
      <c r="AC34" s="110"/>
      <c r="AD34" s="110"/>
      <c r="AE34" s="110"/>
      <c r="AF34" s="110"/>
      <c r="AG34" s="110"/>
      <c r="AH34" s="111"/>
      <c r="AI34" s="112"/>
      <c r="AJ34" s="113">
        <f t="shared" ca="1" si="3"/>
        <v>0.18181818181818182</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v>24</v>
      </c>
      <c r="J39" s="108">
        <v>11</v>
      </c>
      <c r="K39" s="109">
        <v>11</v>
      </c>
      <c r="L39" s="109"/>
      <c r="M39" s="109"/>
      <c r="N39" s="110"/>
      <c r="O39" s="109">
        <v>2</v>
      </c>
      <c r="P39" s="109">
        <v>11</v>
      </c>
      <c r="Q39" s="109"/>
      <c r="R39" s="110"/>
      <c r="S39" s="110"/>
      <c r="T39" s="110"/>
      <c r="U39" s="110"/>
      <c r="V39" s="110"/>
      <c r="W39" s="109"/>
      <c r="X39" s="110"/>
      <c r="Y39" s="110"/>
      <c r="Z39" s="110"/>
      <c r="AA39" s="110"/>
      <c r="AB39" s="110"/>
      <c r="AC39" s="110"/>
      <c r="AD39" s="110"/>
      <c r="AE39" s="110"/>
      <c r="AF39" s="110"/>
      <c r="AG39" s="110"/>
      <c r="AH39" s="111"/>
      <c r="AI39" s="112"/>
      <c r="AJ39" s="113">
        <f t="shared" ca="1" si="3"/>
        <v>0.5</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24">
        <v>1</v>
      </c>
      <c r="J42" s="125">
        <v>1</v>
      </c>
      <c r="K42" s="126">
        <v>1</v>
      </c>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v>25</v>
      </c>
      <c r="J44" s="108"/>
      <c r="K44" s="109"/>
      <c r="L44" s="109"/>
      <c r="M44" s="109"/>
      <c r="N44" s="110"/>
      <c r="O44" s="109">
        <v>1</v>
      </c>
      <c r="P44" s="109">
        <v>24</v>
      </c>
      <c r="Q44" s="110"/>
      <c r="R44" s="110"/>
      <c r="S44" s="110"/>
      <c r="T44" s="110"/>
      <c r="U44" s="110"/>
      <c r="V44" s="110"/>
      <c r="W44" s="110"/>
      <c r="X44" s="110"/>
      <c r="Y44" s="110"/>
      <c r="Z44" s="110"/>
      <c r="AA44" s="110"/>
      <c r="AB44" s="110"/>
      <c r="AC44" s="110"/>
      <c r="AD44" s="110"/>
      <c r="AE44" s="110"/>
      <c r="AF44" s="110"/>
      <c r="AG44" s="109"/>
      <c r="AH44" s="111"/>
      <c r="AI44" s="112"/>
      <c r="AJ44" s="113">
        <f t="shared" ca="1" si="3"/>
        <v>0</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v>25</v>
      </c>
      <c r="J49" s="108">
        <v>14</v>
      </c>
      <c r="K49" s="109">
        <v>14</v>
      </c>
      <c r="L49" s="109"/>
      <c r="M49" s="109"/>
      <c r="N49" s="110"/>
      <c r="O49" s="109">
        <v>2</v>
      </c>
      <c r="P49" s="109">
        <v>9</v>
      </c>
      <c r="Q49" s="110"/>
      <c r="R49" s="110"/>
      <c r="S49" s="110"/>
      <c r="T49" s="110"/>
      <c r="U49" s="110"/>
      <c r="V49" s="110"/>
      <c r="W49" s="110"/>
      <c r="X49" s="110"/>
      <c r="Y49" s="110"/>
      <c r="Z49" s="110"/>
      <c r="AA49" s="110"/>
      <c r="AB49" s="110"/>
      <c r="AC49" s="110"/>
      <c r="AD49" s="110"/>
      <c r="AE49" s="110"/>
      <c r="AF49" s="110"/>
      <c r="AG49" s="110"/>
      <c r="AH49" s="111"/>
      <c r="AI49" s="112"/>
      <c r="AJ49" s="113">
        <f t="shared" ca="1" si="3"/>
        <v>0.60869565217391308</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v>50</v>
      </c>
      <c r="J54" s="108">
        <v>21</v>
      </c>
      <c r="K54" s="109">
        <v>21</v>
      </c>
      <c r="L54" s="109"/>
      <c r="M54" s="109"/>
      <c r="N54" s="110"/>
      <c r="O54" s="110"/>
      <c r="P54" s="109">
        <v>29</v>
      </c>
      <c r="Q54" s="110"/>
      <c r="R54" s="110"/>
      <c r="S54" s="110"/>
      <c r="T54" s="110"/>
      <c r="U54" s="110"/>
      <c r="V54" s="110"/>
      <c r="W54" s="110"/>
      <c r="X54" s="110"/>
      <c r="Y54" s="110"/>
      <c r="Z54" s="110"/>
      <c r="AA54" s="110"/>
      <c r="AB54" s="110"/>
      <c r="AC54" s="110"/>
      <c r="AD54" s="110"/>
      <c r="AE54" s="110"/>
      <c r="AF54" s="110"/>
      <c r="AG54" s="110"/>
      <c r="AH54" s="111"/>
      <c r="AI54" s="112"/>
      <c r="AJ54" s="113">
        <f t="shared" ca="1" si="3"/>
        <v>0.42</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v>25</v>
      </c>
      <c r="J59" s="108">
        <v>25</v>
      </c>
      <c r="K59" s="109">
        <v>25</v>
      </c>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v>50</v>
      </c>
      <c r="J64" s="108">
        <v>39</v>
      </c>
      <c r="K64" s="109">
        <v>39</v>
      </c>
      <c r="L64" s="109"/>
      <c r="M64" s="109"/>
      <c r="N64" s="110"/>
      <c r="O64" s="110"/>
      <c r="P64" s="109">
        <v>9</v>
      </c>
      <c r="Q64" s="110"/>
      <c r="R64" s="109">
        <v>2</v>
      </c>
      <c r="S64" s="110"/>
      <c r="T64" s="110"/>
      <c r="U64" s="110"/>
      <c r="V64" s="110"/>
      <c r="W64" s="110"/>
      <c r="X64" s="110"/>
      <c r="Y64" s="110"/>
      <c r="Z64" s="110"/>
      <c r="AA64" s="110"/>
      <c r="AB64" s="110"/>
      <c r="AC64" s="110"/>
      <c r="AD64" s="110"/>
      <c r="AE64" s="110"/>
      <c r="AF64" s="110"/>
      <c r="AG64" s="110"/>
      <c r="AH64" s="111"/>
      <c r="AI64" s="112"/>
      <c r="AJ64" s="113">
        <f t="shared" ca="1" si="3"/>
        <v>0.78</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v>48</v>
      </c>
      <c r="J69" s="108">
        <v>19</v>
      </c>
      <c r="K69" s="109">
        <v>19</v>
      </c>
      <c r="L69" s="109"/>
      <c r="M69" s="109"/>
      <c r="N69" s="110"/>
      <c r="O69" s="109">
        <v>2</v>
      </c>
      <c r="P69" s="109">
        <v>27</v>
      </c>
      <c r="Q69" s="110"/>
      <c r="R69" s="110"/>
      <c r="S69" s="110"/>
      <c r="T69" s="110"/>
      <c r="U69" s="110"/>
      <c r="V69" s="110"/>
      <c r="W69" s="110"/>
      <c r="X69" s="110"/>
      <c r="Y69" s="110"/>
      <c r="Z69" s="110"/>
      <c r="AA69" s="110"/>
      <c r="AB69" s="110"/>
      <c r="AC69" s="110"/>
      <c r="AD69" s="110"/>
      <c r="AE69" s="110"/>
      <c r="AF69" s="110"/>
      <c r="AG69" s="110"/>
      <c r="AH69" s="111"/>
      <c r="AI69" s="112"/>
      <c r="AJ69" s="113">
        <f t="shared" ca="1" si="3"/>
        <v>0.41304347826086957</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24">
        <v>1</v>
      </c>
      <c r="J72" s="125">
        <v>1</v>
      </c>
      <c r="K72" s="126">
        <v>1</v>
      </c>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v>48</v>
      </c>
      <c r="J74" s="108">
        <v>46</v>
      </c>
      <c r="K74" s="109">
        <v>46</v>
      </c>
      <c r="L74" s="109"/>
      <c r="M74" s="109"/>
      <c r="N74" s="110"/>
      <c r="O74" s="109">
        <v>1</v>
      </c>
      <c r="P74" s="109">
        <v>1</v>
      </c>
      <c r="Q74" s="110"/>
      <c r="R74" s="110"/>
      <c r="S74" s="110"/>
      <c r="T74" s="110"/>
      <c r="U74" s="110"/>
      <c r="V74" s="110"/>
      <c r="W74" s="110"/>
      <c r="X74" s="110"/>
      <c r="Y74" s="110"/>
      <c r="Z74" s="110"/>
      <c r="AA74" s="110"/>
      <c r="AB74" s="110"/>
      <c r="AC74" s="110"/>
      <c r="AD74" s="110"/>
      <c r="AE74" s="110"/>
      <c r="AF74" s="110"/>
      <c r="AG74" s="109"/>
      <c r="AH74" s="111"/>
      <c r="AI74" s="112"/>
      <c r="AJ74" s="113">
        <f t="shared" ca="1" si="3"/>
        <v>0.97872340425531912</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v>1</v>
      </c>
      <c r="J77" s="134"/>
      <c r="K77" s="127"/>
      <c r="L77" s="127"/>
      <c r="M77" s="127"/>
      <c r="N77" s="127"/>
      <c r="O77" s="126">
        <v>1</v>
      </c>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v>24</v>
      </c>
      <c r="J79" s="108">
        <v>17</v>
      </c>
      <c r="K79" s="109">
        <v>17</v>
      </c>
      <c r="L79" s="109"/>
      <c r="M79" s="109"/>
      <c r="N79" s="110"/>
      <c r="O79" s="109">
        <v>2</v>
      </c>
      <c r="P79" s="109">
        <v>5</v>
      </c>
      <c r="Q79" s="110"/>
      <c r="R79" s="110"/>
      <c r="S79" s="110"/>
      <c r="T79" s="110"/>
      <c r="U79" s="110"/>
      <c r="V79" s="110"/>
      <c r="W79" s="110"/>
      <c r="X79" s="110"/>
      <c r="Y79" s="110"/>
      <c r="Z79" s="110"/>
      <c r="AA79" s="110"/>
      <c r="AB79" s="110"/>
      <c r="AC79" s="110"/>
      <c r="AD79" s="110"/>
      <c r="AE79" s="110"/>
      <c r="AF79" s="110"/>
      <c r="AG79" s="110"/>
      <c r="AH79" s="111"/>
      <c r="AI79" s="112"/>
      <c r="AJ79" s="113">
        <f t="shared" ca="1" si="3"/>
        <v>0.77272727272727271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v>1</v>
      </c>
      <c r="J84" s="108">
        <v>1</v>
      </c>
      <c r="K84" s="109">
        <v>1</v>
      </c>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v>22</v>
      </c>
      <c r="J89" s="108">
        <v>3</v>
      </c>
      <c r="K89" s="109">
        <v>3</v>
      </c>
      <c r="L89" s="109"/>
      <c r="M89" s="109"/>
      <c r="N89" s="110"/>
      <c r="O89" s="110"/>
      <c r="P89" s="109">
        <v>19</v>
      </c>
      <c r="Q89" s="110"/>
      <c r="R89" s="110"/>
      <c r="S89" s="110"/>
      <c r="T89" s="110"/>
      <c r="U89" s="110"/>
      <c r="V89" s="110"/>
      <c r="W89" s="110"/>
      <c r="X89" s="110"/>
      <c r="Y89" s="110"/>
      <c r="Z89" s="110"/>
      <c r="AA89" s="110"/>
      <c r="AB89" s="110"/>
      <c r="AC89" s="110"/>
      <c r="AD89" s="110"/>
      <c r="AE89" s="110"/>
      <c r="AF89" s="110"/>
      <c r="AG89" s="109"/>
      <c r="AH89" s="111"/>
      <c r="AI89" s="112"/>
      <c r="AJ89" s="113">
        <f t="shared" ca="1" si="3"/>
        <v>0.13636363636363635</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v>22</v>
      </c>
      <c r="J94" s="108">
        <v>9</v>
      </c>
      <c r="K94" s="109">
        <v>9</v>
      </c>
      <c r="L94" s="109"/>
      <c r="M94" s="109"/>
      <c r="N94" s="110"/>
      <c r="O94" s="110"/>
      <c r="P94" s="109">
        <v>13</v>
      </c>
      <c r="Q94" s="110"/>
      <c r="R94" s="110"/>
      <c r="S94" s="110"/>
      <c r="T94" s="110"/>
      <c r="U94" s="110"/>
      <c r="V94" s="110"/>
      <c r="W94" s="110"/>
      <c r="X94" s="110"/>
      <c r="Y94" s="110"/>
      <c r="Z94" s="110"/>
      <c r="AA94" s="110"/>
      <c r="AB94" s="110"/>
      <c r="AC94" s="110"/>
      <c r="AD94" s="110"/>
      <c r="AE94" s="110"/>
      <c r="AF94" s="110"/>
      <c r="AG94" s="110"/>
      <c r="AH94" s="111"/>
      <c r="AI94" s="112"/>
      <c r="AJ94" s="113">
        <f t="shared" ca="1" si="3"/>
        <v>0.40909090909090912</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24">
        <v>1</v>
      </c>
      <c r="J97" s="125">
        <v>1</v>
      </c>
      <c r="K97" s="126">
        <v>1</v>
      </c>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v>1</v>
      </c>
      <c r="J99" s="108">
        <v>1</v>
      </c>
      <c r="K99" s="109">
        <v>1</v>
      </c>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v>33</v>
      </c>
      <c r="J104" s="108">
        <v>16</v>
      </c>
      <c r="K104" s="109">
        <v>16</v>
      </c>
      <c r="L104" s="109"/>
      <c r="M104" s="109"/>
      <c r="N104" s="110"/>
      <c r="O104" s="110"/>
      <c r="P104" s="109">
        <v>17</v>
      </c>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0.48484848484848486</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24"/>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v>25</v>
      </c>
      <c r="J109" s="108">
        <v>18</v>
      </c>
      <c r="K109" s="109">
        <v>18</v>
      </c>
      <c r="L109" s="109"/>
      <c r="M109" s="109"/>
      <c r="N109" s="110"/>
      <c r="O109" s="110"/>
      <c r="P109" s="109">
        <v>7</v>
      </c>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0.72</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v>42</v>
      </c>
      <c r="J114" s="108">
        <v>23</v>
      </c>
      <c r="K114" s="109">
        <v>23</v>
      </c>
      <c r="L114" s="109"/>
      <c r="M114" s="109"/>
      <c r="N114" s="110"/>
      <c r="O114" s="109">
        <v>2</v>
      </c>
      <c r="P114" s="109">
        <v>16</v>
      </c>
      <c r="Q114" s="110"/>
      <c r="R114" s="109">
        <v>1</v>
      </c>
      <c r="S114" s="110"/>
      <c r="T114" s="110"/>
      <c r="U114" s="110"/>
      <c r="V114" s="110"/>
      <c r="W114" s="110"/>
      <c r="X114" s="110"/>
      <c r="Y114" s="110"/>
      <c r="Z114" s="110"/>
      <c r="AA114" s="110"/>
      <c r="AB114" s="110"/>
      <c r="AC114" s="110"/>
      <c r="AD114" s="110"/>
      <c r="AE114" s="110"/>
      <c r="AF114" s="110"/>
      <c r="AG114" s="110"/>
      <c r="AH114" s="111"/>
      <c r="AI114" s="112"/>
      <c r="AJ114" s="113">
        <f t="shared" ca="1" si="3"/>
        <v>0.57499999999999996</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v>59</v>
      </c>
      <c r="J119" s="108">
        <v>44</v>
      </c>
      <c r="K119" s="109">
        <v>44</v>
      </c>
      <c r="L119" s="109"/>
      <c r="M119" s="109"/>
      <c r="N119" s="110"/>
      <c r="O119" s="110"/>
      <c r="P119" s="109">
        <v>15</v>
      </c>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0.74576271186440679</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v>2</v>
      </c>
      <c r="J122" s="125">
        <v>2</v>
      </c>
      <c r="K122" s="126">
        <v>2</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v>76</v>
      </c>
      <c r="J124" s="108">
        <v>49</v>
      </c>
      <c r="K124" s="109">
        <v>49</v>
      </c>
      <c r="L124" s="109"/>
      <c r="M124" s="109"/>
      <c r="N124" s="110"/>
      <c r="O124" s="110"/>
      <c r="P124" s="109">
        <v>27</v>
      </c>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0.64473684210526316</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v>47</v>
      </c>
      <c r="J129" s="108">
        <v>47</v>
      </c>
      <c r="K129" s="109">
        <v>47</v>
      </c>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v>26</v>
      </c>
      <c r="J134" s="108">
        <v>22</v>
      </c>
      <c r="K134" s="109">
        <v>22</v>
      </c>
      <c r="L134" s="109"/>
      <c r="M134" s="109"/>
      <c r="N134" s="110"/>
      <c r="O134" s="109">
        <v>2</v>
      </c>
      <c r="P134" s="110"/>
      <c r="Q134" s="110"/>
      <c r="R134" s="109">
        <v>2</v>
      </c>
      <c r="S134" s="110"/>
      <c r="T134" s="110"/>
      <c r="U134" s="110"/>
      <c r="V134" s="110"/>
      <c r="W134" s="110"/>
      <c r="X134" s="110"/>
      <c r="Y134" s="110"/>
      <c r="Z134" s="110"/>
      <c r="AA134" s="110"/>
      <c r="AB134" s="110"/>
      <c r="AC134" s="110"/>
      <c r="AD134" s="110"/>
      <c r="AE134" s="110"/>
      <c r="AF134" s="110"/>
      <c r="AG134" s="109"/>
      <c r="AH134" s="111"/>
      <c r="AI134" s="112"/>
      <c r="AJ134" s="113">
        <f t="shared" ca="1" si="3"/>
        <v>0.91666666666666663</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v>4</v>
      </c>
      <c r="J137" s="125">
        <v>4</v>
      </c>
      <c r="K137" s="126">
        <v>4</v>
      </c>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v>18</v>
      </c>
      <c r="J139" s="108">
        <v>14</v>
      </c>
      <c r="K139" s="109">
        <v>14</v>
      </c>
      <c r="L139" s="109"/>
      <c r="M139" s="109"/>
      <c r="N139" s="110"/>
      <c r="O139" s="109">
        <v>2</v>
      </c>
      <c r="P139" s="110"/>
      <c r="Q139" s="110"/>
      <c r="R139" s="109">
        <v>2</v>
      </c>
      <c r="S139" s="110"/>
      <c r="T139" s="110"/>
      <c r="U139" s="110"/>
      <c r="V139" s="110"/>
      <c r="W139" s="110"/>
      <c r="X139" s="110"/>
      <c r="Y139" s="110"/>
      <c r="Z139" s="110"/>
      <c r="AA139" s="110"/>
      <c r="AB139" s="110"/>
      <c r="AC139" s="110"/>
      <c r="AD139" s="110"/>
      <c r="AE139" s="110"/>
      <c r="AF139" s="110"/>
      <c r="AG139" s="110"/>
      <c r="AH139" s="111"/>
      <c r="AI139" s="112"/>
      <c r="AJ139" s="113">
        <f t="shared" ca="1" si="3"/>
        <v>0.875</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v>67</v>
      </c>
      <c r="J144" s="108">
        <v>65</v>
      </c>
      <c r="K144" s="109">
        <v>65</v>
      </c>
      <c r="L144" s="109"/>
      <c r="M144" s="109"/>
      <c r="N144" s="110"/>
      <c r="O144" s="109">
        <v>1</v>
      </c>
      <c r="P144" s="110"/>
      <c r="Q144" s="110"/>
      <c r="R144" s="109">
        <v>1</v>
      </c>
      <c r="S144" s="110"/>
      <c r="T144" s="110"/>
      <c r="U144" s="110"/>
      <c r="V144" s="110"/>
      <c r="W144" s="110"/>
      <c r="X144" s="110"/>
      <c r="Y144" s="110"/>
      <c r="Z144" s="110"/>
      <c r="AA144" s="110"/>
      <c r="AB144" s="110"/>
      <c r="AC144" s="110"/>
      <c r="AD144" s="110"/>
      <c r="AE144" s="110"/>
      <c r="AF144" s="110"/>
      <c r="AG144" s="110"/>
      <c r="AH144" s="111"/>
      <c r="AI144" s="112"/>
      <c r="AJ144" s="113">
        <f t="shared" ca="1" si="3"/>
        <v>0.98484848484848486</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v>24</v>
      </c>
      <c r="J149" s="108">
        <v>23</v>
      </c>
      <c r="K149" s="109">
        <v>23</v>
      </c>
      <c r="L149" s="109"/>
      <c r="M149" s="109"/>
      <c r="N149" s="110"/>
      <c r="O149" s="110"/>
      <c r="P149" s="110"/>
      <c r="Q149" s="110"/>
      <c r="R149" s="109">
        <v>1</v>
      </c>
      <c r="S149" s="110"/>
      <c r="T149" s="110"/>
      <c r="U149" s="110"/>
      <c r="V149" s="110"/>
      <c r="W149" s="110"/>
      <c r="X149" s="110"/>
      <c r="Y149" s="110"/>
      <c r="Z149" s="110"/>
      <c r="AA149" s="110"/>
      <c r="AB149" s="110"/>
      <c r="AC149" s="110"/>
      <c r="AD149" s="110"/>
      <c r="AE149" s="110"/>
      <c r="AF149" s="110"/>
      <c r="AG149" s="109"/>
      <c r="AH149" s="111"/>
      <c r="AI149" s="112"/>
      <c r="AJ149" s="113">
        <f t="shared" ca="1" si="3"/>
        <v>0.95833333333333337</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v>1</v>
      </c>
      <c r="J152" s="125">
        <v>1</v>
      </c>
      <c r="K152" s="126">
        <v>1</v>
      </c>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v>25</v>
      </c>
      <c r="J154" s="108">
        <v>25</v>
      </c>
      <c r="K154" s="109">
        <v>25</v>
      </c>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v>46</v>
      </c>
      <c r="J159" s="108">
        <v>28</v>
      </c>
      <c r="K159" s="109">
        <v>28</v>
      </c>
      <c r="L159" s="109"/>
      <c r="M159" s="109"/>
      <c r="N159" s="110"/>
      <c r="O159" s="110"/>
      <c r="P159" s="109">
        <v>17</v>
      </c>
      <c r="Q159" s="110"/>
      <c r="R159" s="109">
        <v>1</v>
      </c>
      <c r="S159" s="110"/>
      <c r="T159" s="110"/>
      <c r="U159" s="110"/>
      <c r="V159" s="110"/>
      <c r="W159" s="110"/>
      <c r="X159" s="110"/>
      <c r="Y159" s="110"/>
      <c r="Z159" s="110"/>
      <c r="AA159" s="110"/>
      <c r="AB159" s="110"/>
      <c r="AC159" s="110"/>
      <c r="AD159" s="110"/>
      <c r="AE159" s="110"/>
      <c r="AF159" s="110"/>
      <c r="AG159" s="110"/>
      <c r="AH159" s="111"/>
      <c r="AI159" s="112"/>
      <c r="AJ159" s="113">
        <f t="shared" ca="1" si="3"/>
        <v>0.60869565217391308</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v>26</v>
      </c>
      <c r="J164" s="108">
        <v>24</v>
      </c>
      <c r="K164" s="109">
        <v>24</v>
      </c>
      <c r="L164" s="109"/>
      <c r="M164" s="109"/>
      <c r="N164" s="110"/>
      <c r="O164" s="110"/>
      <c r="P164" s="110"/>
      <c r="Q164" s="110"/>
      <c r="R164" s="109">
        <v>2</v>
      </c>
      <c r="S164" s="110"/>
      <c r="T164" s="110"/>
      <c r="U164" s="110"/>
      <c r="V164" s="110"/>
      <c r="W164" s="110"/>
      <c r="X164" s="110"/>
      <c r="Y164" s="110"/>
      <c r="Z164" s="110"/>
      <c r="AA164" s="110"/>
      <c r="AB164" s="110"/>
      <c r="AC164" s="110"/>
      <c r="AD164" s="110"/>
      <c r="AE164" s="110"/>
      <c r="AF164" s="110"/>
      <c r="AG164" s="109"/>
      <c r="AH164" s="111"/>
      <c r="AI164" s="112"/>
      <c r="AJ164" s="113">
        <f t="shared" ca="1" si="3"/>
        <v>0.92307692307692313</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v>25</v>
      </c>
      <c r="J169" s="108"/>
      <c r="K169" s="109"/>
      <c r="L169" s="109"/>
      <c r="M169" s="109"/>
      <c r="N169" s="110"/>
      <c r="O169" s="110"/>
      <c r="P169" s="109">
        <v>25</v>
      </c>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0</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40" priority="1">
      <formula>AND(AL14&gt;0,AL14&lt;&gt;"")</formula>
    </cfRule>
  </conditionalFormatting>
  <conditionalFormatting sqref="AJ13">
    <cfRule type="expression" dxfId="139" priority="2">
      <formula>$AL$13&gt;0</formula>
    </cfRule>
  </conditionalFormatting>
  <conditionalFormatting sqref="AK14:AL258">
    <cfRule type="containsText" dxfId="138"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37" priority="4">
      <formula>NOT($G14="")</formula>
    </cfRule>
  </conditionalFormatting>
  <conditionalFormatting sqref="A14:AL258">
    <cfRule type="expression" dxfId="136" priority="5">
      <formula>AND(ISEVEN($A14),$A14&lt;&gt;"")</formula>
    </cfRule>
  </conditionalFormatting>
  <conditionalFormatting sqref="I13:AH13">
    <cfRule type="expression" dxfId="135"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1027</v>
      </c>
      <c r="J13" s="91">
        <f t="shared" ca="1" si="2"/>
        <v>653</v>
      </c>
      <c r="K13" s="92">
        <f t="shared" ca="1" si="2"/>
        <v>653</v>
      </c>
      <c r="L13" s="92">
        <f t="shared" ca="1" si="2"/>
        <v>0</v>
      </c>
      <c r="M13" s="92">
        <f t="shared" ca="1" si="2"/>
        <v>0</v>
      </c>
      <c r="N13" s="93">
        <f t="shared" ca="1" si="2"/>
        <v>0</v>
      </c>
      <c r="O13" s="93">
        <f t="shared" ca="1" si="2"/>
        <v>25</v>
      </c>
      <c r="P13" s="93">
        <f t="shared" ca="1" si="2"/>
        <v>337</v>
      </c>
      <c r="Q13" s="93">
        <f t="shared" ca="1" si="2"/>
        <v>0</v>
      </c>
      <c r="R13" s="93">
        <f t="shared" ca="1" si="2"/>
        <v>12</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0.65169660678642716</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v>24</v>
      </c>
      <c r="J14" s="108">
        <v>16</v>
      </c>
      <c r="K14" s="109">
        <v>16</v>
      </c>
      <c r="L14" s="109"/>
      <c r="M14" s="109"/>
      <c r="N14" s="110"/>
      <c r="O14" s="109">
        <v>4</v>
      </c>
      <c r="P14" s="109">
        <v>4</v>
      </c>
      <c r="Q14" s="110"/>
      <c r="R14" s="110"/>
      <c r="S14" s="110"/>
      <c r="T14" s="110"/>
      <c r="U14" s="110"/>
      <c r="V14" s="110"/>
      <c r="W14" s="110"/>
      <c r="X14" s="110"/>
      <c r="Y14" s="110"/>
      <c r="Z14" s="110"/>
      <c r="AA14" s="110"/>
      <c r="AB14" s="110"/>
      <c r="AC14" s="110"/>
      <c r="AD14" s="110"/>
      <c r="AE14" s="110"/>
      <c r="AF14" s="109"/>
      <c r="AG14" s="109"/>
      <c r="AH14" s="111"/>
      <c r="AI14" s="112"/>
      <c r="AJ14" s="113">
        <f t="shared" ca="1" si="3"/>
        <v>0.8</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v>25</v>
      </c>
      <c r="J19" s="108">
        <v>13</v>
      </c>
      <c r="K19" s="109">
        <v>13</v>
      </c>
      <c r="L19" s="109"/>
      <c r="M19" s="109"/>
      <c r="N19" s="110"/>
      <c r="O19" s="109">
        <v>2</v>
      </c>
      <c r="P19" s="109">
        <v>10</v>
      </c>
      <c r="Q19" s="110"/>
      <c r="R19" s="109"/>
      <c r="S19" s="110"/>
      <c r="T19" s="110"/>
      <c r="U19" s="110"/>
      <c r="V19" s="110"/>
      <c r="W19" s="110"/>
      <c r="X19" s="110"/>
      <c r="Y19" s="110"/>
      <c r="Z19" s="110"/>
      <c r="AA19" s="110"/>
      <c r="AB19" s="110"/>
      <c r="AC19" s="110"/>
      <c r="AD19" s="110"/>
      <c r="AE19" s="110"/>
      <c r="AF19" s="109"/>
      <c r="AG19" s="110"/>
      <c r="AH19" s="111"/>
      <c r="AI19" s="112"/>
      <c r="AJ19" s="113">
        <f t="shared" ca="1" si="3"/>
        <v>0.56521739130434778</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24">
        <v>1</v>
      </c>
      <c r="J22" s="125">
        <v>1</v>
      </c>
      <c r="K22" s="126">
        <v>1</v>
      </c>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v>25</v>
      </c>
      <c r="J24" s="108">
        <v>8</v>
      </c>
      <c r="K24" s="109">
        <v>8</v>
      </c>
      <c r="L24" s="109"/>
      <c r="M24" s="109"/>
      <c r="N24" s="110"/>
      <c r="O24" s="109">
        <v>1</v>
      </c>
      <c r="P24" s="109">
        <v>16</v>
      </c>
      <c r="Q24" s="110"/>
      <c r="R24" s="110"/>
      <c r="S24" s="110"/>
      <c r="T24" s="110"/>
      <c r="U24" s="110"/>
      <c r="V24" s="110"/>
      <c r="W24" s="110"/>
      <c r="X24" s="110"/>
      <c r="Y24" s="110"/>
      <c r="Z24" s="110"/>
      <c r="AA24" s="110"/>
      <c r="AB24" s="110"/>
      <c r="AC24" s="110"/>
      <c r="AD24" s="110"/>
      <c r="AE24" s="110"/>
      <c r="AF24" s="109"/>
      <c r="AG24" s="110"/>
      <c r="AH24" s="111"/>
      <c r="AI24" s="112"/>
      <c r="AJ24" s="113">
        <f t="shared" ca="1" si="3"/>
        <v>0.33333333333333331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v>25</v>
      </c>
      <c r="J29" s="108">
        <v>7</v>
      </c>
      <c r="K29" s="109">
        <v>7</v>
      </c>
      <c r="L29" s="109"/>
      <c r="M29" s="109"/>
      <c r="N29" s="110"/>
      <c r="O29" s="109"/>
      <c r="P29" s="109">
        <v>18</v>
      </c>
      <c r="Q29" s="110"/>
      <c r="R29" s="110"/>
      <c r="S29" s="110"/>
      <c r="T29" s="110"/>
      <c r="U29" s="110"/>
      <c r="V29" s="110"/>
      <c r="W29" s="110"/>
      <c r="X29" s="110"/>
      <c r="Y29" s="110"/>
      <c r="Z29" s="110"/>
      <c r="AA29" s="110"/>
      <c r="AB29" s="110"/>
      <c r="AC29" s="110"/>
      <c r="AD29" s="110"/>
      <c r="AE29" s="110"/>
      <c r="AF29" s="109"/>
      <c r="AG29" s="109"/>
      <c r="AH29" s="111"/>
      <c r="AI29" s="112"/>
      <c r="AJ29" s="113">
        <f t="shared" ca="1" si="3"/>
        <v>0.28000000000000003</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v>24</v>
      </c>
      <c r="J34" s="108">
        <v>4</v>
      </c>
      <c r="K34" s="109">
        <v>4</v>
      </c>
      <c r="L34" s="109"/>
      <c r="M34" s="109"/>
      <c r="N34" s="110"/>
      <c r="O34" s="109">
        <v>2</v>
      </c>
      <c r="P34" s="109">
        <v>18</v>
      </c>
      <c r="Q34" s="110"/>
      <c r="R34" s="110"/>
      <c r="S34" s="110"/>
      <c r="T34" s="110"/>
      <c r="U34" s="110"/>
      <c r="V34" s="110"/>
      <c r="W34" s="110"/>
      <c r="X34" s="110"/>
      <c r="Y34" s="110"/>
      <c r="Z34" s="110"/>
      <c r="AA34" s="110"/>
      <c r="AB34" s="110"/>
      <c r="AC34" s="110"/>
      <c r="AD34" s="110"/>
      <c r="AE34" s="110"/>
      <c r="AF34" s="110"/>
      <c r="AG34" s="110"/>
      <c r="AH34" s="111"/>
      <c r="AI34" s="112"/>
      <c r="AJ34" s="113">
        <f t="shared" ca="1" si="3"/>
        <v>0.18181818181818182</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v>24</v>
      </c>
      <c r="J39" s="108">
        <v>11</v>
      </c>
      <c r="K39" s="109">
        <v>11</v>
      </c>
      <c r="L39" s="109"/>
      <c r="M39" s="109"/>
      <c r="N39" s="110"/>
      <c r="O39" s="109">
        <v>2</v>
      </c>
      <c r="P39" s="109">
        <v>11</v>
      </c>
      <c r="Q39" s="109"/>
      <c r="R39" s="110"/>
      <c r="S39" s="110"/>
      <c r="T39" s="110"/>
      <c r="U39" s="110"/>
      <c r="V39" s="110"/>
      <c r="W39" s="109"/>
      <c r="X39" s="110"/>
      <c r="Y39" s="110"/>
      <c r="Z39" s="110"/>
      <c r="AA39" s="110"/>
      <c r="AB39" s="110"/>
      <c r="AC39" s="110"/>
      <c r="AD39" s="110"/>
      <c r="AE39" s="110"/>
      <c r="AF39" s="110"/>
      <c r="AG39" s="110"/>
      <c r="AH39" s="111"/>
      <c r="AI39" s="112"/>
      <c r="AJ39" s="113">
        <f t="shared" ca="1" si="3"/>
        <v>0.5</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24">
        <v>1</v>
      </c>
      <c r="J42" s="125">
        <v>1</v>
      </c>
      <c r="K42" s="126">
        <v>1</v>
      </c>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v>25</v>
      </c>
      <c r="J44" s="108"/>
      <c r="K44" s="109"/>
      <c r="L44" s="109"/>
      <c r="M44" s="109"/>
      <c r="N44" s="110"/>
      <c r="O44" s="109">
        <v>1</v>
      </c>
      <c r="P44" s="109">
        <v>24</v>
      </c>
      <c r="Q44" s="110"/>
      <c r="R44" s="110"/>
      <c r="S44" s="110"/>
      <c r="T44" s="110"/>
      <c r="U44" s="110"/>
      <c r="V44" s="110"/>
      <c r="W44" s="110"/>
      <c r="X44" s="110"/>
      <c r="Y44" s="110"/>
      <c r="Z44" s="110"/>
      <c r="AA44" s="110"/>
      <c r="AB44" s="110"/>
      <c r="AC44" s="110"/>
      <c r="AD44" s="110"/>
      <c r="AE44" s="110"/>
      <c r="AF44" s="110"/>
      <c r="AG44" s="109"/>
      <c r="AH44" s="111"/>
      <c r="AI44" s="112"/>
      <c r="AJ44" s="113">
        <f t="shared" ca="1" si="3"/>
        <v>0</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v>25</v>
      </c>
      <c r="J49" s="108">
        <v>14</v>
      </c>
      <c r="K49" s="109">
        <v>14</v>
      </c>
      <c r="L49" s="109"/>
      <c r="M49" s="109"/>
      <c r="N49" s="110"/>
      <c r="O49" s="109">
        <v>2</v>
      </c>
      <c r="P49" s="109">
        <v>9</v>
      </c>
      <c r="Q49" s="110"/>
      <c r="R49" s="110"/>
      <c r="S49" s="110"/>
      <c r="T49" s="110"/>
      <c r="U49" s="110"/>
      <c r="V49" s="110"/>
      <c r="W49" s="110"/>
      <c r="X49" s="110"/>
      <c r="Y49" s="110"/>
      <c r="Z49" s="110"/>
      <c r="AA49" s="110"/>
      <c r="AB49" s="110"/>
      <c r="AC49" s="110"/>
      <c r="AD49" s="110"/>
      <c r="AE49" s="110"/>
      <c r="AF49" s="110"/>
      <c r="AG49" s="110"/>
      <c r="AH49" s="111"/>
      <c r="AI49" s="112"/>
      <c r="AJ49" s="113">
        <f t="shared" ca="1" si="3"/>
        <v>0.60869565217391308</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v>50</v>
      </c>
      <c r="J54" s="108">
        <v>21</v>
      </c>
      <c r="K54" s="109">
        <v>21</v>
      </c>
      <c r="L54" s="109"/>
      <c r="M54" s="109"/>
      <c r="N54" s="110"/>
      <c r="O54" s="110"/>
      <c r="P54" s="109">
        <v>29</v>
      </c>
      <c r="Q54" s="110"/>
      <c r="R54" s="110"/>
      <c r="S54" s="110"/>
      <c r="T54" s="110"/>
      <c r="U54" s="110"/>
      <c r="V54" s="110"/>
      <c r="W54" s="110"/>
      <c r="X54" s="110"/>
      <c r="Y54" s="110"/>
      <c r="Z54" s="110"/>
      <c r="AA54" s="110"/>
      <c r="AB54" s="110"/>
      <c r="AC54" s="110"/>
      <c r="AD54" s="110"/>
      <c r="AE54" s="110"/>
      <c r="AF54" s="110"/>
      <c r="AG54" s="110"/>
      <c r="AH54" s="111"/>
      <c r="AI54" s="112"/>
      <c r="AJ54" s="113">
        <f t="shared" ca="1" si="3"/>
        <v>0.42</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v>25</v>
      </c>
      <c r="J59" s="108">
        <v>25</v>
      </c>
      <c r="K59" s="109">
        <v>25</v>
      </c>
      <c r="L59" s="109"/>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v>50</v>
      </c>
      <c r="J64" s="108">
        <v>39</v>
      </c>
      <c r="K64" s="109">
        <v>39</v>
      </c>
      <c r="L64" s="109"/>
      <c r="M64" s="109"/>
      <c r="N64" s="110"/>
      <c r="O64" s="110"/>
      <c r="P64" s="109">
        <v>9</v>
      </c>
      <c r="Q64" s="110"/>
      <c r="R64" s="109">
        <v>2</v>
      </c>
      <c r="S64" s="110"/>
      <c r="T64" s="110"/>
      <c r="U64" s="110"/>
      <c r="V64" s="110"/>
      <c r="W64" s="110"/>
      <c r="X64" s="110"/>
      <c r="Y64" s="110"/>
      <c r="Z64" s="110"/>
      <c r="AA64" s="110"/>
      <c r="AB64" s="110"/>
      <c r="AC64" s="110"/>
      <c r="AD64" s="110"/>
      <c r="AE64" s="110"/>
      <c r="AF64" s="110"/>
      <c r="AG64" s="110"/>
      <c r="AH64" s="111"/>
      <c r="AI64" s="112"/>
      <c r="AJ64" s="113">
        <f t="shared" ca="1" si="3"/>
        <v>0.78</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v>48</v>
      </c>
      <c r="J69" s="108">
        <v>19</v>
      </c>
      <c r="K69" s="109">
        <v>19</v>
      </c>
      <c r="L69" s="109"/>
      <c r="M69" s="109"/>
      <c r="N69" s="110"/>
      <c r="O69" s="109">
        <v>2</v>
      </c>
      <c r="P69" s="109">
        <v>27</v>
      </c>
      <c r="Q69" s="110"/>
      <c r="R69" s="110"/>
      <c r="S69" s="110"/>
      <c r="T69" s="110"/>
      <c r="U69" s="110"/>
      <c r="V69" s="110"/>
      <c r="W69" s="110"/>
      <c r="X69" s="110"/>
      <c r="Y69" s="110"/>
      <c r="Z69" s="110"/>
      <c r="AA69" s="110"/>
      <c r="AB69" s="110"/>
      <c r="AC69" s="110"/>
      <c r="AD69" s="110"/>
      <c r="AE69" s="110"/>
      <c r="AF69" s="110"/>
      <c r="AG69" s="110"/>
      <c r="AH69" s="111"/>
      <c r="AI69" s="112"/>
      <c r="AJ69" s="113">
        <f t="shared" ca="1" si="3"/>
        <v>0.41304347826086957</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24">
        <v>1</v>
      </c>
      <c r="J72" s="125">
        <v>1</v>
      </c>
      <c r="K72" s="126">
        <v>1</v>
      </c>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v>48</v>
      </c>
      <c r="J74" s="108">
        <v>47</v>
      </c>
      <c r="K74" s="109">
        <v>47</v>
      </c>
      <c r="L74" s="109"/>
      <c r="M74" s="109"/>
      <c r="N74" s="110"/>
      <c r="O74" s="109"/>
      <c r="P74" s="109">
        <v>1</v>
      </c>
      <c r="Q74" s="110"/>
      <c r="R74" s="110"/>
      <c r="S74" s="110"/>
      <c r="T74" s="110"/>
      <c r="U74" s="110"/>
      <c r="V74" s="110"/>
      <c r="W74" s="110"/>
      <c r="X74" s="110"/>
      <c r="Y74" s="110"/>
      <c r="Z74" s="110"/>
      <c r="AA74" s="110"/>
      <c r="AB74" s="110"/>
      <c r="AC74" s="110"/>
      <c r="AD74" s="110"/>
      <c r="AE74" s="110"/>
      <c r="AF74" s="110"/>
      <c r="AG74" s="109"/>
      <c r="AH74" s="111"/>
      <c r="AI74" s="112"/>
      <c r="AJ74" s="113">
        <f t="shared" ca="1" si="3"/>
        <v>0.97916666666666663</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v>1</v>
      </c>
      <c r="J77" s="125">
        <v>1</v>
      </c>
      <c r="K77" s="126">
        <v>1</v>
      </c>
      <c r="L77" s="127"/>
      <c r="M77" s="127"/>
      <c r="N77" s="127"/>
      <c r="O77" s="126"/>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v>24</v>
      </c>
      <c r="J79" s="108">
        <v>17</v>
      </c>
      <c r="K79" s="109">
        <v>17</v>
      </c>
      <c r="L79" s="109"/>
      <c r="M79" s="109"/>
      <c r="N79" s="110"/>
      <c r="O79" s="109">
        <v>2</v>
      </c>
      <c r="P79" s="109">
        <v>5</v>
      </c>
      <c r="Q79" s="110"/>
      <c r="R79" s="110"/>
      <c r="S79" s="110"/>
      <c r="T79" s="110"/>
      <c r="U79" s="110"/>
      <c r="V79" s="110"/>
      <c r="W79" s="110"/>
      <c r="X79" s="110"/>
      <c r="Y79" s="110"/>
      <c r="Z79" s="110"/>
      <c r="AA79" s="110"/>
      <c r="AB79" s="110"/>
      <c r="AC79" s="110"/>
      <c r="AD79" s="110"/>
      <c r="AE79" s="110"/>
      <c r="AF79" s="110"/>
      <c r="AG79" s="110"/>
      <c r="AH79" s="111"/>
      <c r="AI79" s="112"/>
      <c r="AJ79" s="113">
        <f t="shared" ca="1" si="3"/>
        <v>0.77272727272727271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33"/>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v>1</v>
      </c>
      <c r="J84" s="108">
        <v>1</v>
      </c>
      <c r="K84" s="109">
        <v>1</v>
      </c>
      <c r="L84" s="109"/>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v>22</v>
      </c>
      <c r="J89" s="108">
        <v>3</v>
      </c>
      <c r="K89" s="109">
        <v>3</v>
      </c>
      <c r="L89" s="109"/>
      <c r="M89" s="109"/>
      <c r="N89" s="110"/>
      <c r="O89" s="110"/>
      <c r="P89" s="109">
        <v>19</v>
      </c>
      <c r="Q89" s="110"/>
      <c r="R89" s="110"/>
      <c r="S89" s="110"/>
      <c r="T89" s="110"/>
      <c r="U89" s="110"/>
      <c r="V89" s="110"/>
      <c r="W89" s="110"/>
      <c r="X89" s="110"/>
      <c r="Y89" s="110"/>
      <c r="Z89" s="110"/>
      <c r="AA89" s="110"/>
      <c r="AB89" s="110"/>
      <c r="AC89" s="110"/>
      <c r="AD89" s="110"/>
      <c r="AE89" s="110"/>
      <c r="AF89" s="110"/>
      <c r="AG89" s="109"/>
      <c r="AH89" s="111"/>
      <c r="AI89" s="112"/>
      <c r="AJ89" s="113">
        <f t="shared" ca="1" si="3"/>
        <v>0.13636363636363635</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v>22</v>
      </c>
      <c r="J94" s="108">
        <v>9</v>
      </c>
      <c r="K94" s="109">
        <v>9</v>
      </c>
      <c r="L94" s="109"/>
      <c r="M94" s="109"/>
      <c r="N94" s="110"/>
      <c r="O94" s="110"/>
      <c r="P94" s="109">
        <v>13</v>
      </c>
      <c r="Q94" s="110"/>
      <c r="R94" s="110"/>
      <c r="S94" s="110"/>
      <c r="T94" s="110"/>
      <c r="U94" s="110"/>
      <c r="V94" s="110"/>
      <c r="W94" s="110"/>
      <c r="X94" s="110"/>
      <c r="Y94" s="110"/>
      <c r="Z94" s="110"/>
      <c r="AA94" s="110"/>
      <c r="AB94" s="110"/>
      <c r="AC94" s="110"/>
      <c r="AD94" s="110"/>
      <c r="AE94" s="110"/>
      <c r="AF94" s="110"/>
      <c r="AG94" s="110"/>
      <c r="AH94" s="111"/>
      <c r="AI94" s="112"/>
      <c r="AJ94" s="113">
        <f t="shared" ca="1" si="3"/>
        <v>0.40909090909090912</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24">
        <v>1</v>
      </c>
      <c r="J97" s="125">
        <v>1</v>
      </c>
      <c r="K97" s="126">
        <v>1</v>
      </c>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v>1</v>
      </c>
      <c r="J99" s="108">
        <v>1</v>
      </c>
      <c r="K99" s="109">
        <v>1</v>
      </c>
      <c r="L99" s="109"/>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33"/>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v>33</v>
      </c>
      <c r="J104" s="108">
        <v>16</v>
      </c>
      <c r="K104" s="109">
        <v>16</v>
      </c>
      <c r="L104" s="109"/>
      <c r="M104" s="109"/>
      <c r="N104" s="110"/>
      <c r="O104" s="110"/>
      <c r="P104" s="109">
        <v>17</v>
      </c>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0.48484848484848486</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v>25</v>
      </c>
      <c r="J109" s="108">
        <v>18</v>
      </c>
      <c r="K109" s="109">
        <v>18</v>
      </c>
      <c r="L109" s="109"/>
      <c r="M109" s="109"/>
      <c r="N109" s="110"/>
      <c r="O109" s="110"/>
      <c r="P109" s="109">
        <v>7</v>
      </c>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0.72</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v>42</v>
      </c>
      <c r="J114" s="108">
        <v>23</v>
      </c>
      <c r="K114" s="109">
        <v>23</v>
      </c>
      <c r="L114" s="109"/>
      <c r="M114" s="109"/>
      <c r="N114" s="110"/>
      <c r="O114" s="109">
        <v>2</v>
      </c>
      <c r="P114" s="109">
        <v>16</v>
      </c>
      <c r="Q114" s="110"/>
      <c r="R114" s="109">
        <v>1</v>
      </c>
      <c r="S114" s="110"/>
      <c r="T114" s="110"/>
      <c r="U114" s="110"/>
      <c r="V114" s="110"/>
      <c r="W114" s="110"/>
      <c r="X114" s="110"/>
      <c r="Y114" s="110"/>
      <c r="Z114" s="110"/>
      <c r="AA114" s="110"/>
      <c r="AB114" s="110"/>
      <c r="AC114" s="110"/>
      <c r="AD114" s="110"/>
      <c r="AE114" s="110"/>
      <c r="AF114" s="110"/>
      <c r="AG114" s="110"/>
      <c r="AH114" s="111"/>
      <c r="AI114" s="112"/>
      <c r="AJ114" s="113">
        <f t="shared" ca="1" si="3"/>
        <v>0.57499999999999996</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v>59</v>
      </c>
      <c r="J119" s="108">
        <v>44</v>
      </c>
      <c r="K119" s="109">
        <v>44</v>
      </c>
      <c r="L119" s="109"/>
      <c r="M119" s="109"/>
      <c r="N119" s="110"/>
      <c r="O119" s="110"/>
      <c r="P119" s="109">
        <v>15</v>
      </c>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0.74576271186440679</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v>2</v>
      </c>
      <c r="J122" s="125">
        <v>2</v>
      </c>
      <c r="K122" s="126">
        <v>2</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v>76</v>
      </c>
      <c r="J124" s="108">
        <v>49</v>
      </c>
      <c r="K124" s="109">
        <v>49</v>
      </c>
      <c r="L124" s="109"/>
      <c r="M124" s="109"/>
      <c r="N124" s="110"/>
      <c r="O124" s="110"/>
      <c r="P124" s="109">
        <v>27</v>
      </c>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0.64473684210526316</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33"/>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v>47</v>
      </c>
      <c r="J129" s="108">
        <v>47</v>
      </c>
      <c r="K129" s="109">
        <v>47</v>
      </c>
      <c r="L129" s="109"/>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v>26</v>
      </c>
      <c r="J134" s="108">
        <v>22</v>
      </c>
      <c r="K134" s="109">
        <v>22</v>
      </c>
      <c r="L134" s="109"/>
      <c r="M134" s="109"/>
      <c r="N134" s="110"/>
      <c r="O134" s="109">
        <v>2</v>
      </c>
      <c r="P134" s="110"/>
      <c r="Q134" s="110"/>
      <c r="R134" s="109">
        <v>2</v>
      </c>
      <c r="S134" s="110"/>
      <c r="T134" s="110"/>
      <c r="U134" s="110"/>
      <c r="V134" s="110"/>
      <c r="W134" s="110"/>
      <c r="X134" s="110"/>
      <c r="Y134" s="110"/>
      <c r="Z134" s="110"/>
      <c r="AA134" s="110"/>
      <c r="AB134" s="110"/>
      <c r="AC134" s="110"/>
      <c r="AD134" s="110"/>
      <c r="AE134" s="110"/>
      <c r="AF134" s="110"/>
      <c r="AG134" s="109"/>
      <c r="AH134" s="111"/>
      <c r="AI134" s="112"/>
      <c r="AJ134" s="113">
        <f t="shared" ca="1" si="3"/>
        <v>0.91666666666666663</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v>4</v>
      </c>
      <c r="J137" s="125">
        <v>4</v>
      </c>
      <c r="K137" s="126">
        <v>4</v>
      </c>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v>18</v>
      </c>
      <c r="J139" s="108">
        <v>14</v>
      </c>
      <c r="K139" s="109">
        <v>14</v>
      </c>
      <c r="L139" s="109"/>
      <c r="M139" s="109"/>
      <c r="N139" s="110"/>
      <c r="O139" s="109">
        <v>2</v>
      </c>
      <c r="P139" s="110"/>
      <c r="Q139" s="110"/>
      <c r="R139" s="109">
        <v>2</v>
      </c>
      <c r="S139" s="110"/>
      <c r="T139" s="110"/>
      <c r="U139" s="110"/>
      <c r="V139" s="110"/>
      <c r="W139" s="110"/>
      <c r="X139" s="110"/>
      <c r="Y139" s="110"/>
      <c r="Z139" s="110"/>
      <c r="AA139" s="110"/>
      <c r="AB139" s="110"/>
      <c r="AC139" s="110"/>
      <c r="AD139" s="110"/>
      <c r="AE139" s="110"/>
      <c r="AF139" s="110"/>
      <c r="AG139" s="110"/>
      <c r="AH139" s="111"/>
      <c r="AI139" s="112"/>
      <c r="AJ139" s="113">
        <f t="shared" ca="1" si="3"/>
        <v>0.875</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33"/>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v>67</v>
      </c>
      <c r="J144" s="108">
        <v>65</v>
      </c>
      <c r="K144" s="109">
        <v>65</v>
      </c>
      <c r="L144" s="109"/>
      <c r="M144" s="109"/>
      <c r="N144" s="110"/>
      <c r="O144" s="109">
        <v>1</v>
      </c>
      <c r="P144" s="110"/>
      <c r="Q144" s="110"/>
      <c r="R144" s="109">
        <v>1</v>
      </c>
      <c r="S144" s="110"/>
      <c r="T144" s="110"/>
      <c r="U144" s="110"/>
      <c r="V144" s="110"/>
      <c r="W144" s="110"/>
      <c r="X144" s="110"/>
      <c r="Y144" s="110"/>
      <c r="Z144" s="110"/>
      <c r="AA144" s="110"/>
      <c r="AB144" s="110"/>
      <c r="AC144" s="110"/>
      <c r="AD144" s="110"/>
      <c r="AE144" s="110"/>
      <c r="AF144" s="110"/>
      <c r="AG144" s="110"/>
      <c r="AH144" s="111"/>
      <c r="AI144" s="112"/>
      <c r="AJ144" s="113">
        <f t="shared" ca="1" si="3"/>
        <v>0.98484848484848486</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v>24</v>
      </c>
      <c r="J149" s="108">
        <v>23</v>
      </c>
      <c r="K149" s="109">
        <v>23</v>
      </c>
      <c r="L149" s="109"/>
      <c r="M149" s="109"/>
      <c r="N149" s="110"/>
      <c r="O149" s="110"/>
      <c r="P149" s="110"/>
      <c r="Q149" s="110"/>
      <c r="R149" s="109">
        <v>1</v>
      </c>
      <c r="S149" s="110"/>
      <c r="T149" s="110"/>
      <c r="U149" s="110"/>
      <c r="V149" s="110"/>
      <c r="W149" s="110"/>
      <c r="X149" s="110"/>
      <c r="Y149" s="110"/>
      <c r="Z149" s="110"/>
      <c r="AA149" s="110"/>
      <c r="AB149" s="110"/>
      <c r="AC149" s="110"/>
      <c r="AD149" s="110"/>
      <c r="AE149" s="110"/>
      <c r="AF149" s="110"/>
      <c r="AG149" s="109"/>
      <c r="AH149" s="111"/>
      <c r="AI149" s="112"/>
      <c r="AJ149" s="113">
        <f t="shared" ca="1" si="3"/>
        <v>0.95833333333333337</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v>1</v>
      </c>
      <c r="J152" s="125">
        <v>1</v>
      </c>
      <c r="K152" s="126">
        <v>1</v>
      </c>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v>25</v>
      </c>
      <c r="J154" s="108">
        <v>25</v>
      </c>
      <c r="K154" s="109">
        <v>25</v>
      </c>
      <c r="L154" s="109"/>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33"/>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v>46</v>
      </c>
      <c r="J159" s="108">
        <v>28</v>
      </c>
      <c r="K159" s="109">
        <v>28</v>
      </c>
      <c r="L159" s="109"/>
      <c r="M159" s="109"/>
      <c r="N159" s="110"/>
      <c r="O159" s="110"/>
      <c r="P159" s="109">
        <v>17</v>
      </c>
      <c r="Q159" s="110"/>
      <c r="R159" s="109">
        <v>1</v>
      </c>
      <c r="S159" s="110"/>
      <c r="T159" s="110"/>
      <c r="U159" s="110"/>
      <c r="V159" s="110"/>
      <c r="W159" s="110"/>
      <c r="X159" s="110"/>
      <c r="Y159" s="110"/>
      <c r="Z159" s="110"/>
      <c r="AA159" s="110"/>
      <c r="AB159" s="110"/>
      <c r="AC159" s="110"/>
      <c r="AD159" s="110"/>
      <c r="AE159" s="110"/>
      <c r="AF159" s="110"/>
      <c r="AG159" s="110"/>
      <c r="AH159" s="111"/>
      <c r="AI159" s="112"/>
      <c r="AJ159" s="113">
        <f t="shared" ca="1" si="3"/>
        <v>0.60869565217391308</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v>26</v>
      </c>
      <c r="J164" s="108">
        <v>24</v>
      </c>
      <c r="K164" s="109">
        <v>24</v>
      </c>
      <c r="L164" s="109"/>
      <c r="M164" s="109"/>
      <c r="N164" s="110"/>
      <c r="O164" s="110"/>
      <c r="P164" s="110"/>
      <c r="Q164" s="110"/>
      <c r="R164" s="109">
        <v>2</v>
      </c>
      <c r="S164" s="110"/>
      <c r="T164" s="110"/>
      <c r="U164" s="110"/>
      <c r="V164" s="110"/>
      <c r="W164" s="110"/>
      <c r="X164" s="110"/>
      <c r="Y164" s="110"/>
      <c r="Z164" s="110"/>
      <c r="AA164" s="110"/>
      <c r="AB164" s="110"/>
      <c r="AC164" s="110"/>
      <c r="AD164" s="110"/>
      <c r="AE164" s="110"/>
      <c r="AF164" s="110"/>
      <c r="AG164" s="109"/>
      <c r="AH164" s="111"/>
      <c r="AI164" s="112"/>
      <c r="AJ164" s="113">
        <f t="shared" ca="1" si="3"/>
        <v>0.92307692307692313</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v>25</v>
      </c>
      <c r="J169" s="108"/>
      <c r="K169" s="109"/>
      <c r="L169" s="109"/>
      <c r="M169" s="109"/>
      <c r="N169" s="110"/>
      <c r="O169" s="110"/>
      <c r="P169" s="109">
        <v>25</v>
      </c>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0</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34" priority="1">
      <formula>AND(AL14&gt;0,AL14&lt;&gt;"")</formula>
    </cfRule>
  </conditionalFormatting>
  <conditionalFormatting sqref="AJ13">
    <cfRule type="expression" dxfId="133" priority="2">
      <formula>$AL$13&gt;0</formula>
    </cfRule>
  </conditionalFormatting>
  <conditionalFormatting sqref="AK14:AL258">
    <cfRule type="containsText" dxfId="132"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31" priority="4">
      <formula>NOT($G14="")</formula>
    </cfRule>
  </conditionalFormatting>
  <conditionalFormatting sqref="A14:AL258">
    <cfRule type="expression" dxfId="130" priority="5">
      <formula>AND(ISEVEN($A14),$A14&lt;&gt;"")</formula>
    </cfRule>
  </conditionalFormatting>
  <conditionalFormatting sqref="I13:AH13">
    <cfRule type="expression" dxfId="129"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L25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2.5703125" defaultRowHeight="15.75" customHeight="1"/>
  <cols>
    <col min="1" max="1" width="5.7109375" customWidth="1"/>
    <col min="5" max="5" width="18.42578125" customWidth="1"/>
    <col min="6" max="6" width="13.85546875" customWidth="1"/>
    <col min="7" max="7" width="4" customWidth="1"/>
    <col min="8" max="8" width="56.85546875" customWidth="1"/>
    <col min="10" max="10" width="16.7109375" customWidth="1"/>
    <col min="11" max="11" width="16.140625" customWidth="1"/>
    <col min="12" max="12" width="14.85546875" customWidth="1"/>
    <col min="17" max="17" width="33.7109375" customWidth="1"/>
    <col min="18" max="19" width="7.5703125" customWidth="1"/>
    <col min="20" max="20" width="12.140625" customWidth="1"/>
    <col min="21" max="21" width="19.28515625" customWidth="1"/>
    <col min="22" max="22" width="7.85546875" customWidth="1"/>
    <col min="23" max="23" width="7.42578125" customWidth="1"/>
    <col min="24" max="24" width="6.7109375" customWidth="1"/>
    <col min="25" max="25" width="14.140625" customWidth="1"/>
    <col min="27" max="27" width="8.5703125" customWidth="1"/>
    <col min="28" max="28" width="20.140625" customWidth="1"/>
    <col min="29" max="29" width="6.7109375" customWidth="1"/>
    <col min="30" max="30" width="9.5703125" customWidth="1"/>
    <col min="31" max="31" width="6.28515625" customWidth="1"/>
    <col min="33" max="33" width="34.140625" customWidth="1"/>
    <col min="34" max="34" width="6.5703125" customWidth="1"/>
    <col min="35" max="35" width="24.28515625" customWidth="1"/>
    <col min="36" max="36" width="8.140625" customWidth="1"/>
    <col min="37" max="37" width="33.42578125" customWidth="1"/>
    <col min="38" max="38" width="10.28515625" hidden="1" customWidth="1"/>
  </cols>
  <sheetData>
    <row r="1" spans="1:38" ht="15" customHeight="1">
      <c r="A1" s="12"/>
      <c r="B1" s="13" t="str">
        <f t="shared" ref="B1:I1" si="0">B9</f>
        <v>Наименование образовательной организации</v>
      </c>
      <c r="C1" s="14" t="str">
        <f t="shared" si="0"/>
        <v>Федеральный округ
 (указывается в каждой строке)</v>
      </c>
      <c r="D1" s="14" t="str">
        <f t="shared" si="0"/>
        <v>Субъект Российской Федерации
 (указывается в каждой строке))</v>
      </c>
      <c r="E1" s="15" t="str">
        <f t="shared" si="0"/>
        <v>Код профессии, специальности в формате хх.хх.хх в соответствии с приказом Минобрнауки России 
 от 29 октября 2013 г. № 1199
 (выбрать из раскрывающегося списка, проверить графу 04)</v>
      </c>
      <c r="F1" s="14" t="str">
        <f t="shared" si="0"/>
        <v>Наименование профессии, специальности
 (добавляется автоматически при корректном вводе кода)</v>
      </c>
      <c r="G1" s="15" t="str">
        <f t="shared" si="0"/>
        <v>Номер строки</v>
      </c>
      <c r="H1" s="16" t="str">
        <f t="shared" si="0"/>
        <v>Наименование показателей 
 (категория выпускников)
 (редактирование наименования 
 не допускается)</v>
      </c>
      <c r="I1" s="17" t="str">
        <f t="shared" si="0"/>
        <v>Суммарный выпуск 
 в 2022 год
 (человек)</v>
      </c>
      <c r="J1" s="18" t="str">
        <f t="shared" ref="J1:AH1" si="1">J11</f>
        <v>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v>
      </c>
      <c r="K1" s="19" t="str">
        <f t="shared" si="1"/>
        <v>В том числе (из трудоустроенных): в соответствии с освоенной профессией, специальностью (исходя из осуществляемой трудовой функции)</v>
      </c>
      <c r="L1" s="19" t="str">
        <f t="shared" si="1"/>
        <v>В том числе (из трудоустроенных): работают на протяжении не менее 4-х месяцев на последнем месте работы</v>
      </c>
      <c r="M1" s="19" t="str">
        <f t="shared" si="1"/>
        <v>Индиви-дуальные предприни-матели</v>
      </c>
      <c r="N1" s="19" t="str">
        <f t="shared" si="1"/>
        <v>Самозанятые (перешедшие на специальный налоговый режим - налог на профессио-нальный доход)</v>
      </c>
      <c r="O1" s="19" t="str">
        <f t="shared" si="1"/>
        <v>Продолжили обучение</v>
      </c>
      <c r="P1" s="19" t="str">
        <f t="shared" si="1"/>
        <v>Проходят службу в армии по призыву</v>
      </c>
      <c r="Q1" s="19" t="str">
        <f t="shared" si="1"/>
        <v>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R1" s="19" t="str">
        <f t="shared" si="1"/>
        <v>Находятся в отпуске по уходу 
 за ребенком</v>
      </c>
      <c r="S1" s="19" t="str">
        <f t="shared" si="1"/>
        <v>Неформальная занятость (нелегальная)</v>
      </c>
      <c r="T1" s="19" t="str">
        <f t="shared" si="1"/>
        <v>Зарегистрированы в центрах занятости в качестве безработных (получают пособие по безработице) и не планируют трудоустраиваться</v>
      </c>
      <c r="U1" s="19" t="str">
        <f t="shared" si="1"/>
        <v>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v>
      </c>
      <c r="V1" s="19" t="str">
        <f t="shared" si="1"/>
        <v>Иные причины нахождения под риском нетрудоустройства</v>
      </c>
      <c r="W1" s="19" t="str">
        <f t="shared" si="1"/>
        <v>Смерть, тяжелое состояние здоровья</v>
      </c>
      <c r="X1" s="19" t="str">
        <f t="shared" si="1"/>
        <v>Находятся под следствием, отбывают наказание</v>
      </c>
      <c r="Y1" s="19" t="str">
        <f t="shared" si="1"/>
        <v>Переезд за пределы Российской Федерации
 (кроме переезда в иные регионы - по ним регион должен располагать сведениями)</v>
      </c>
      <c r="Z1" s="19" t="str">
        <f t="shared" si="1"/>
        <v>Не могут трудоустраиваться в связи с уходом за больными родственниками, в связи с иными семейными обстоятельствами</v>
      </c>
      <c r="AA1" s="19" t="str">
        <f t="shared" si="1"/>
        <v>Выпускники из числа иностранных граждан, которые не имеют СНИЛС</v>
      </c>
      <c r="AB1" s="19" t="str">
        <f t="shared" si="1"/>
        <v>Иное
 (в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v>
      </c>
      <c r="AC1" s="19" t="str">
        <f t="shared" si="1"/>
        <v>будут трудоустроены</v>
      </c>
      <c r="AD1" s="19" t="str">
        <f t="shared" si="1"/>
        <v>будут осуществлять предприни-мательскую деятельность</v>
      </c>
      <c r="AE1" s="19" t="str">
        <f t="shared" si="1"/>
        <v>будут самозанятыми</v>
      </c>
      <c r="AF1" s="19" t="str">
        <f t="shared" si="1"/>
        <v>будут призваны в армию</v>
      </c>
      <c r="AG1" s="19" t="str">
        <f t="shared" si="1"/>
        <v>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v>
      </c>
      <c r="AH1" s="16" t="str">
        <f t="shared" si="1"/>
        <v>будут продолжать обучение</v>
      </c>
      <c r="AI1" s="20" t="str">
        <f>AI9</f>
        <v>Принимаемые меры по содействию занятости 
 (тезисно - вид меры, охват выпускников мерой)</v>
      </c>
      <c r="AJ1" s="21" t="str">
        <f>AJ11</f>
        <v>% трудоустроенно</v>
      </c>
      <c r="AK1" s="22" t="str">
        <f>AK9</f>
        <v>ПРОВЕРКА 
 (сумма по всем категориям выпускников, распределенных по видам занятости, должна равняться сумме выпускников всего)</v>
      </c>
      <c r="AL1" s="23"/>
    </row>
    <row r="2" spans="1:38" ht="18">
      <c r="A2" s="24"/>
      <c r="B2" s="25"/>
      <c r="C2" s="26"/>
      <c r="D2" s="27"/>
      <c r="E2" s="28"/>
      <c r="F2" s="29"/>
      <c r="G2" s="28"/>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2"/>
      <c r="AK2" s="33"/>
      <c r="AL2" s="34"/>
    </row>
    <row r="3" spans="1:38" ht="18">
      <c r="A3" s="35"/>
      <c r="B3" s="36"/>
      <c r="C3" s="173" t="str">
        <f>БД!H1</f>
        <v>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учитываться не будут. Формат ячеек с числовыми данными - только "Числовой"
 Графы "ПРОВЕРКА" не удаляются и не редактируются
 Формулы логического контроля:
 стр. 03 &lt; стр. 02 
 стр. 02 и стр. 04 и стр. 05 &lt; стр. 01
 гр. 09 и гр. 10 &lt; гр. 08 
 сумма по видам деятельности (кроме граф "в том числе") равна суммарному выпуску в 2022 году (гр. 07= гр.08 + сумма(с гр.11 по гр.32))</v>
      </c>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5"/>
      <c r="AJ3" s="37"/>
      <c r="AK3" s="38"/>
      <c r="AL3" s="34"/>
    </row>
    <row r="4" spans="1:38" ht="18">
      <c r="A4" s="35"/>
      <c r="B4" s="39"/>
      <c r="C4" s="26"/>
      <c r="D4" s="26"/>
      <c r="E4" s="40"/>
      <c r="F4" s="26"/>
      <c r="G4" s="40"/>
      <c r="H4" s="41"/>
      <c r="I4" s="41"/>
      <c r="J4" s="41"/>
      <c r="K4" s="41"/>
      <c r="L4" s="42"/>
      <c r="M4" s="42"/>
      <c r="N4" s="42"/>
      <c r="O4" s="42"/>
      <c r="P4" s="42"/>
      <c r="Q4" s="42"/>
      <c r="R4" s="42"/>
      <c r="S4" s="42"/>
      <c r="T4" s="42"/>
      <c r="U4" s="42"/>
      <c r="V4" s="42"/>
      <c r="W4" s="42"/>
      <c r="X4" s="42"/>
      <c r="Y4" s="42"/>
      <c r="Z4" s="42"/>
      <c r="AA4" s="42"/>
      <c r="AB4" s="42"/>
      <c r="AC4" s="42"/>
      <c r="AD4" s="42"/>
      <c r="AE4" s="42"/>
      <c r="AF4" s="42"/>
      <c r="AG4" s="42"/>
      <c r="AH4" s="42"/>
      <c r="AI4" s="42"/>
      <c r="AJ4" s="44"/>
      <c r="AK4" s="38"/>
      <c r="AL4" s="34"/>
    </row>
    <row r="5" spans="1:38" ht="18">
      <c r="A5" s="35"/>
      <c r="B5" s="36"/>
      <c r="C5" s="176" t="str">
        <f>БД!H2</f>
        <v>"* учитываются выпускники, которые работают на должностях, пенсионное обеспечение по которым относится к сфере ведения Министерства обороны Российской Федерации, Министерства внутренних дел Российской Федерации, Федеральной службы безопасности Российской Федерации, Федеральной службы исполнения наказаний,  Генеральной прокуратуры Российской Федерации,  Следственного комитета Российской Федерации, Федеральной службы судебных приставов."</v>
      </c>
      <c r="D5" s="174"/>
      <c r="E5" s="174"/>
      <c r="F5" s="174"/>
      <c r="G5" s="174"/>
      <c r="H5" s="174"/>
      <c r="I5" s="174"/>
      <c r="J5" s="174"/>
      <c r="K5" s="175"/>
      <c r="L5" s="45"/>
      <c r="M5" s="46"/>
      <c r="N5" s="46"/>
      <c r="O5" s="46"/>
      <c r="P5" s="46"/>
      <c r="Q5" s="46"/>
      <c r="R5" s="46"/>
      <c r="S5" s="46"/>
      <c r="T5" s="46"/>
      <c r="U5" s="46"/>
      <c r="V5" s="46"/>
      <c r="W5" s="46"/>
      <c r="X5" s="46"/>
      <c r="Y5" s="46"/>
      <c r="Z5" s="46"/>
      <c r="AA5" s="46"/>
      <c r="AB5" s="46"/>
      <c r="AC5" s="46"/>
      <c r="AD5" s="46"/>
      <c r="AE5" s="46"/>
      <c r="AF5" s="46"/>
      <c r="AG5" s="46"/>
      <c r="AH5" s="46"/>
      <c r="AI5" s="46"/>
      <c r="AJ5" s="48"/>
      <c r="AK5" s="38"/>
      <c r="AL5" s="34"/>
    </row>
    <row r="6" spans="1:38" ht="18">
      <c r="A6" s="35"/>
      <c r="B6" s="39"/>
      <c r="C6" s="26"/>
      <c r="D6" s="26"/>
      <c r="E6" s="40"/>
      <c r="F6" s="26"/>
      <c r="G6" s="40"/>
      <c r="H6" s="41"/>
      <c r="I6" s="41"/>
      <c r="J6" s="41"/>
      <c r="K6" s="41"/>
      <c r="L6" s="46"/>
      <c r="M6" s="46"/>
      <c r="N6" s="46"/>
      <c r="O6" s="46"/>
      <c r="P6" s="46"/>
      <c r="Q6" s="46"/>
      <c r="R6" s="46"/>
      <c r="S6" s="46"/>
      <c r="T6" s="46"/>
      <c r="U6" s="46"/>
      <c r="V6" s="46"/>
      <c r="W6" s="46"/>
      <c r="X6" s="46"/>
      <c r="Y6" s="46"/>
      <c r="Z6" s="46"/>
      <c r="AA6" s="46"/>
      <c r="AB6" s="46"/>
      <c r="AC6" s="46"/>
      <c r="AD6" s="46"/>
      <c r="AE6" s="46"/>
      <c r="AF6" s="46"/>
      <c r="AG6" s="46"/>
      <c r="AH6" s="46"/>
      <c r="AI6" s="46"/>
      <c r="AJ6" s="48"/>
      <c r="AK6" s="38"/>
      <c r="AL6" s="34"/>
    </row>
    <row r="7" spans="1:38" ht="18">
      <c r="A7" s="35"/>
      <c r="B7" s="36"/>
      <c r="C7" s="177">
        <f>БД!H3</f>
        <v>0</v>
      </c>
      <c r="D7" s="174"/>
      <c r="E7" s="174"/>
      <c r="F7" s="174"/>
      <c r="G7" s="174"/>
      <c r="H7" s="174"/>
      <c r="I7" s="174"/>
      <c r="J7" s="174"/>
      <c r="K7" s="175"/>
      <c r="L7" s="45"/>
      <c r="M7" s="46"/>
      <c r="N7" s="46"/>
      <c r="O7" s="46"/>
      <c r="P7" s="46"/>
      <c r="Q7" s="46"/>
      <c r="R7" s="46"/>
      <c r="S7" s="46"/>
      <c r="T7" s="46"/>
      <c r="U7" s="46"/>
      <c r="V7" s="46"/>
      <c r="W7" s="46"/>
      <c r="X7" s="46"/>
      <c r="Y7" s="46"/>
      <c r="Z7" s="46"/>
      <c r="AA7" s="46"/>
      <c r="AB7" s="46"/>
      <c r="AC7" s="46"/>
      <c r="AD7" s="46"/>
      <c r="AE7" s="46"/>
      <c r="AF7" s="46"/>
      <c r="AG7" s="46"/>
      <c r="AH7" s="46"/>
      <c r="AI7" s="46"/>
      <c r="AJ7" s="48"/>
      <c r="AK7" s="49"/>
      <c r="AL7" s="34"/>
    </row>
    <row r="8" spans="1:38" ht="18">
      <c r="A8" s="50"/>
      <c r="B8" s="51"/>
      <c r="C8" s="26"/>
      <c r="D8" s="26"/>
      <c r="E8" s="40"/>
      <c r="F8" s="26"/>
      <c r="G8" s="40"/>
      <c r="H8" s="41"/>
      <c r="I8" s="41"/>
      <c r="J8" s="41"/>
      <c r="K8" s="41"/>
      <c r="L8" s="52"/>
      <c r="M8" s="52"/>
      <c r="N8" s="52"/>
      <c r="O8" s="52"/>
      <c r="P8" s="52"/>
      <c r="Q8" s="52"/>
      <c r="R8" s="52"/>
      <c r="S8" s="52"/>
      <c r="T8" s="52"/>
      <c r="U8" s="52"/>
      <c r="V8" s="52"/>
      <c r="W8" s="52"/>
      <c r="X8" s="52"/>
      <c r="Y8" s="52"/>
      <c r="Z8" s="52"/>
      <c r="AA8" s="52"/>
      <c r="AB8" s="52"/>
      <c r="AC8" s="52"/>
      <c r="AD8" s="52"/>
      <c r="AE8" s="52"/>
      <c r="AF8" s="52"/>
      <c r="AG8" s="52"/>
      <c r="AH8" s="52"/>
      <c r="AI8" s="52"/>
      <c r="AJ8" s="54"/>
      <c r="AK8" s="55"/>
      <c r="AL8" s="34"/>
    </row>
    <row r="9" spans="1:38">
      <c r="A9" s="178" t="s">
        <v>1269</v>
      </c>
      <c r="B9" s="180" t="s">
        <v>1270</v>
      </c>
      <c r="C9" s="183" t="s">
        <v>1271</v>
      </c>
      <c r="D9" s="183" t="s">
        <v>1272</v>
      </c>
      <c r="E9" s="201" t="s">
        <v>1273</v>
      </c>
      <c r="F9" s="183" t="s">
        <v>1274</v>
      </c>
      <c r="G9" s="201" t="s">
        <v>1275</v>
      </c>
      <c r="H9" s="202" t="s">
        <v>1276</v>
      </c>
      <c r="I9" s="205" t="s">
        <v>1277</v>
      </c>
      <c r="J9" s="189" t="s">
        <v>1278</v>
      </c>
      <c r="K9" s="190"/>
      <c r="L9" s="190"/>
      <c r="M9" s="190"/>
      <c r="N9" s="190"/>
      <c r="O9" s="190"/>
      <c r="P9" s="190"/>
      <c r="Q9" s="190"/>
      <c r="R9" s="190"/>
      <c r="S9" s="190"/>
      <c r="T9" s="190"/>
      <c r="U9" s="190"/>
      <c r="V9" s="190"/>
      <c r="W9" s="190"/>
      <c r="X9" s="190"/>
      <c r="Y9" s="190"/>
      <c r="Z9" s="190"/>
      <c r="AA9" s="190"/>
      <c r="AB9" s="190"/>
      <c r="AC9" s="190"/>
      <c r="AD9" s="190"/>
      <c r="AE9" s="190"/>
      <c r="AF9" s="190"/>
      <c r="AG9" s="190"/>
      <c r="AH9" s="191"/>
      <c r="AI9" s="186" t="s">
        <v>1279</v>
      </c>
      <c r="AJ9" s="155"/>
      <c r="AK9" s="192" t="s">
        <v>1280</v>
      </c>
      <c r="AL9" s="57"/>
    </row>
    <row r="10" spans="1:38">
      <c r="A10" s="179"/>
      <c r="B10" s="181"/>
      <c r="C10" s="184"/>
      <c r="D10" s="184"/>
      <c r="E10" s="184"/>
      <c r="F10" s="184"/>
      <c r="G10" s="184"/>
      <c r="H10" s="203"/>
      <c r="I10" s="179"/>
      <c r="J10" s="207" t="s">
        <v>1281</v>
      </c>
      <c r="K10" s="174"/>
      <c r="L10" s="174"/>
      <c r="M10" s="174"/>
      <c r="N10" s="174"/>
      <c r="O10" s="175"/>
      <c r="P10" s="208" t="s">
        <v>1282</v>
      </c>
      <c r="Q10" s="174"/>
      <c r="R10" s="175"/>
      <c r="S10" s="209" t="s">
        <v>1283</v>
      </c>
      <c r="T10" s="174"/>
      <c r="U10" s="174"/>
      <c r="V10" s="175"/>
      <c r="W10" s="208" t="s">
        <v>1284</v>
      </c>
      <c r="X10" s="174"/>
      <c r="Y10" s="174"/>
      <c r="Z10" s="174"/>
      <c r="AA10" s="174"/>
      <c r="AB10" s="175"/>
      <c r="AC10" s="209" t="s">
        <v>1285</v>
      </c>
      <c r="AD10" s="174"/>
      <c r="AE10" s="174"/>
      <c r="AF10" s="174"/>
      <c r="AG10" s="174"/>
      <c r="AH10" s="210"/>
      <c r="AI10" s="187"/>
      <c r="AJ10" s="156"/>
      <c r="AK10" s="193"/>
      <c r="AL10" s="57"/>
    </row>
    <row r="11" spans="1:38" ht="192" customHeight="1">
      <c r="A11" s="179"/>
      <c r="B11" s="182"/>
      <c r="C11" s="185"/>
      <c r="D11" s="185"/>
      <c r="E11" s="185"/>
      <c r="F11" s="185"/>
      <c r="G11" s="185"/>
      <c r="H11" s="204"/>
      <c r="I11" s="206"/>
      <c r="J11" s="157" t="s">
        <v>1286</v>
      </c>
      <c r="K11" s="158" t="s">
        <v>1287</v>
      </c>
      <c r="L11" s="158" t="s">
        <v>1288</v>
      </c>
      <c r="M11" s="159" t="s">
        <v>1289</v>
      </c>
      <c r="N11" s="159" t="s">
        <v>1290</v>
      </c>
      <c r="O11" s="159" t="s">
        <v>1291</v>
      </c>
      <c r="P11" s="160" t="s">
        <v>1292</v>
      </c>
      <c r="Q11" s="161" t="s">
        <v>1293</v>
      </c>
      <c r="R11" s="160" t="s">
        <v>1294</v>
      </c>
      <c r="S11" s="159" t="s">
        <v>1295</v>
      </c>
      <c r="T11" s="159" t="s">
        <v>1296</v>
      </c>
      <c r="U11" s="159" t="s">
        <v>1297</v>
      </c>
      <c r="V11" s="159" t="s">
        <v>1298</v>
      </c>
      <c r="W11" s="160" t="s">
        <v>1299</v>
      </c>
      <c r="X11" s="160" t="s">
        <v>1300</v>
      </c>
      <c r="Y11" s="160" t="s">
        <v>1301</v>
      </c>
      <c r="Z11" s="160" t="s">
        <v>1302</v>
      </c>
      <c r="AA11" s="160" t="s">
        <v>1303</v>
      </c>
      <c r="AB11" s="160" t="s">
        <v>1304</v>
      </c>
      <c r="AC11" s="159" t="s">
        <v>1305</v>
      </c>
      <c r="AD11" s="159" t="s">
        <v>1306</v>
      </c>
      <c r="AE11" s="159" t="s">
        <v>1307</v>
      </c>
      <c r="AF11" s="159" t="s">
        <v>1308</v>
      </c>
      <c r="AG11" s="162" t="s">
        <v>1309</v>
      </c>
      <c r="AH11" s="163" t="s">
        <v>1310</v>
      </c>
      <c r="AI11" s="188"/>
      <c r="AJ11" s="164" t="s">
        <v>1311</v>
      </c>
      <c r="AK11" s="194"/>
      <c r="AL11" s="57"/>
    </row>
    <row r="12" spans="1:38" ht="15">
      <c r="A12" s="68">
        <v>-1</v>
      </c>
      <c r="B12" s="69">
        <v>0</v>
      </c>
      <c r="C12" s="70">
        <v>1</v>
      </c>
      <c r="D12" s="70">
        <v>2</v>
      </c>
      <c r="E12" s="71" t="s">
        <v>1312</v>
      </c>
      <c r="F12" s="70">
        <v>4</v>
      </c>
      <c r="G12" s="71" t="s">
        <v>1313</v>
      </c>
      <c r="H12" s="72">
        <v>6</v>
      </c>
      <c r="I12" s="73">
        <v>7</v>
      </c>
      <c r="J12" s="74">
        <v>8</v>
      </c>
      <c r="K12" s="70">
        <v>9</v>
      </c>
      <c r="L12" s="70">
        <v>10</v>
      </c>
      <c r="M12" s="70">
        <v>11</v>
      </c>
      <c r="N12" s="70">
        <v>12</v>
      </c>
      <c r="O12" s="70">
        <v>13</v>
      </c>
      <c r="P12" s="77">
        <v>14</v>
      </c>
      <c r="Q12" s="77">
        <v>15</v>
      </c>
      <c r="R12" s="77">
        <v>16</v>
      </c>
      <c r="S12" s="70">
        <v>17</v>
      </c>
      <c r="T12" s="70">
        <v>18</v>
      </c>
      <c r="U12" s="70">
        <v>19</v>
      </c>
      <c r="V12" s="70">
        <v>20</v>
      </c>
      <c r="W12" s="77">
        <v>21</v>
      </c>
      <c r="X12" s="77">
        <v>22</v>
      </c>
      <c r="Y12" s="77">
        <v>23</v>
      </c>
      <c r="Z12" s="77">
        <v>24</v>
      </c>
      <c r="AA12" s="77">
        <v>25</v>
      </c>
      <c r="AB12" s="77">
        <v>26</v>
      </c>
      <c r="AC12" s="70">
        <v>27</v>
      </c>
      <c r="AD12" s="70">
        <v>28</v>
      </c>
      <c r="AE12" s="70">
        <v>29</v>
      </c>
      <c r="AF12" s="70">
        <v>30</v>
      </c>
      <c r="AG12" s="70">
        <v>31</v>
      </c>
      <c r="AH12" s="72">
        <v>32</v>
      </c>
      <c r="AI12" s="78">
        <v>33</v>
      </c>
      <c r="AJ12" s="79">
        <v>34</v>
      </c>
      <c r="AK12" s="80">
        <v>35</v>
      </c>
      <c r="AL12" s="81">
        <v>36</v>
      </c>
    </row>
    <row r="13" spans="1:38" ht="15">
      <c r="A13" s="82">
        <v>0</v>
      </c>
      <c r="B13" s="83" t="str">
        <f ca="1">IFERROR(__xludf.DUMMYFUNCTION("QUERY('Июнь 2022'!B13:F258)"),"ГБПОУ МО ""Колледж ""Подмосковье""")</f>
        <v>ГБПОУ МО "Колледж "Подмосковье"</v>
      </c>
      <c r="C13" s="84" t="str">
        <f ca="1">IFERROR(__xludf.DUMMYFUNCTION("""COMPUTED_VALUE"""),"ЦФО")</f>
        <v>ЦФО</v>
      </c>
      <c r="D13" s="85" t="str">
        <f ca="1">IFERROR(__xludf.DUMMYFUNCTION("""COMPUTED_VALUE"""),"Московская область")</f>
        <v>Московская область</v>
      </c>
      <c r="E13" s="165" t="str">
        <f ca="1">IFERROR(__xludf.DUMMYFUNCTION("""COMPUTED_VALUE"""),"Кол-во наимен.")</f>
        <v>Кол-во наимен.</v>
      </c>
      <c r="F13" s="84" t="str">
        <f ca="1">IFERROR(__xludf.DUMMYFUNCTION("""COMPUTED_VALUE"""),"32")</f>
        <v>32</v>
      </c>
      <c r="G13" s="88" t="s">
        <v>1315</v>
      </c>
      <c r="H13" s="89" t="str">
        <f>БД!$G$3</f>
        <v>Всего по всем</v>
      </c>
      <c r="I13" s="90">
        <f t="shared" ref="I13:AH13" ca="1" si="2">SUMIFS(I14:I258,$G$14:$G$258,1)</f>
        <v>1027</v>
      </c>
      <c r="J13" s="91">
        <f t="shared" ca="1" si="2"/>
        <v>653</v>
      </c>
      <c r="K13" s="92">
        <f t="shared" ca="1" si="2"/>
        <v>653</v>
      </c>
      <c r="L13" s="92">
        <f t="shared" ca="1" si="2"/>
        <v>586</v>
      </c>
      <c r="M13" s="92">
        <f t="shared" ca="1" si="2"/>
        <v>0</v>
      </c>
      <c r="N13" s="93">
        <f t="shared" ca="1" si="2"/>
        <v>0</v>
      </c>
      <c r="O13" s="93">
        <f t="shared" ca="1" si="2"/>
        <v>25</v>
      </c>
      <c r="P13" s="93">
        <f t="shared" ca="1" si="2"/>
        <v>337</v>
      </c>
      <c r="Q13" s="93">
        <f t="shared" ca="1" si="2"/>
        <v>0</v>
      </c>
      <c r="R13" s="93">
        <f t="shared" ca="1" si="2"/>
        <v>12</v>
      </c>
      <c r="S13" s="93">
        <f t="shared" ca="1" si="2"/>
        <v>0</v>
      </c>
      <c r="T13" s="93">
        <f t="shared" ca="1" si="2"/>
        <v>0</v>
      </c>
      <c r="U13" s="93">
        <f t="shared" ca="1" si="2"/>
        <v>0</v>
      </c>
      <c r="V13" s="93">
        <f t="shared" ca="1" si="2"/>
        <v>0</v>
      </c>
      <c r="W13" s="93">
        <f t="shared" ca="1" si="2"/>
        <v>0</v>
      </c>
      <c r="X13" s="93">
        <f t="shared" ca="1" si="2"/>
        <v>0</v>
      </c>
      <c r="Y13" s="93">
        <f t="shared" ca="1" si="2"/>
        <v>0</v>
      </c>
      <c r="Z13" s="93">
        <f t="shared" ca="1" si="2"/>
        <v>0</v>
      </c>
      <c r="AA13" s="93">
        <f t="shared" ca="1" si="2"/>
        <v>0</v>
      </c>
      <c r="AB13" s="93">
        <f t="shared" ca="1" si="2"/>
        <v>0</v>
      </c>
      <c r="AC13" s="93">
        <f t="shared" ca="1" si="2"/>
        <v>0</v>
      </c>
      <c r="AD13" s="93">
        <f t="shared" ca="1" si="2"/>
        <v>0</v>
      </c>
      <c r="AE13" s="93">
        <f t="shared" ca="1" si="2"/>
        <v>0</v>
      </c>
      <c r="AF13" s="93">
        <f t="shared" ca="1" si="2"/>
        <v>0</v>
      </c>
      <c r="AG13" s="93">
        <f t="shared" ca="1" si="2"/>
        <v>0</v>
      </c>
      <c r="AH13" s="94">
        <f t="shared" ca="1" si="2"/>
        <v>0</v>
      </c>
      <c r="AI13" s="95" t="s">
        <v>1316</v>
      </c>
      <c r="AJ13" s="96">
        <f t="shared" ref="AJ13:AJ258" ca="1" si="3">IF(E13="","",IFERROR((J13+M13+N13+Q13)/(I13-O13),1))</f>
        <v>0.65169660678642716</v>
      </c>
      <c r="AK13" s="97" t="str">
        <f ca="1">IF(E13="","", IF(AL13&gt;0,"Ошибка","проверка пройдена"))</f>
        <v>проверка пройдена</v>
      </c>
      <c r="AL13" s="98">
        <f ca="1">SUM(AL14:AL258)</f>
        <v>0</v>
      </c>
    </row>
    <row r="14" spans="1:38" ht="15">
      <c r="A14" s="99">
        <f t="shared" ref="A14:A258" ca="1" si="4">IF(E14="","",IF(E13=E14,A13,A13+1))</f>
        <v>1</v>
      </c>
      <c r="B14" s="100" t="str">
        <f ca="1">IFERROR(__xludf.DUMMYFUNCTION("""COMPUTED_VALUE"""),"ГБПОУ МО ""Колледж ""Подмосковье""")</f>
        <v>ГБПОУ МО "Колледж "Подмосковье"</v>
      </c>
      <c r="C14" s="101" t="str">
        <f ca="1">IFERROR(__xludf.DUMMYFUNCTION("""COMPUTED_VALUE"""),"ЦФО")</f>
        <v>ЦФО</v>
      </c>
      <c r="D14" s="102" t="str">
        <f ca="1">IFERROR(__xludf.DUMMYFUNCTION("""COMPUTED_VALUE"""),"Московская область")</f>
        <v>Московская область</v>
      </c>
      <c r="E14" s="103" t="str">
        <f ca="1">IFERROR(__xludf.DUMMYFUNCTION("""COMPUTED_VALUE"""),"08.01.26")</f>
        <v>08.01.26</v>
      </c>
      <c r="F14" s="104"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4" s="105" t="str">
        <f ca="1">IF(E14&lt;&gt;"","1","")</f>
        <v>1</v>
      </c>
      <c r="H14" s="106" t="str">
        <f ca="1">IF(E14&lt;&gt;"",БД!$G$4,"")</f>
        <v>Всего (общая численность выпускников)</v>
      </c>
      <c r="I14" s="107">
        <v>24</v>
      </c>
      <c r="J14" s="108">
        <v>16</v>
      </c>
      <c r="K14" s="109">
        <v>16</v>
      </c>
      <c r="L14" s="109">
        <v>13</v>
      </c>
      <c r="M14" s="109"/>
      <c r="N14" s="110"/>
      <c r="O14" s="109">
        <v>4</v>
      </c>
      <c r="P14" s="109">
        <v>4</v>
      </c>
      <c r="Q14" s="110"/>
      <c r="R14" s="110"/>
      <c r="S14" s="110"/>
      <c r="T14" s="110"/>
      <c r="U14" s="110"/>
      <c r="V14" s="110"/>
      <c r="W14" s="110"/>
      <c r="X14" s="110"/>
      <c r="Y14" s="110"/>
      <c r="Z14" s="110"/>
      <c r="AA14" s="110"/>
      <c r="AB14" s="110"/>
      <c r="AC14" s="110"/>
      <c r="AD14" s="110"/>
      <c r="AE14" s="110"/>
      <c r="AF14" s="109"/>
      <c r="AG14" s="109"/>
      <c r="AH14" s="111"/>
      <c r="AI14" s="112"/>
      <c r="AJ14" s="113">
        <f t="shared" ca="1" si="3"/>
        <v>0.8</v>
      </c>
      <c r="AK14" s="114" t="str">
        <f t="shared" ref="AK14:AK258" ca="1" si="5">IF(E14="","", IF(AL14=1,"Ошибка в сталбце 9. Значения столбца должно быть меньше столбца 8",IF(AL14=2,"Ошибка в сталбце 10. Значения столбца должно быть меньше столбца 8",IF(AL14=3,"ВНИМАНИЕ! Сумма по строке не сходится с общей численностью выпускников! Исправьте ошибку в расчетах, пока это сообщение не исчезнет!","проверка пройдена"))))</f>
        <v>проверка пройдена</v>
      </c>
      <c r="AL14" s="115">
        <f t="shared" ref="AL14:AL258" ca="1" si="6">IF(E14="","", IF(I14=SUM(J14,M14:AH14),IF(J14&lt;K14,1,IF(J14&lt;L14,2,0)),3))</f>
        <v>0</v>
      </c>
    </row>
    <row r="15" spans="1:38" ht="15">
      <c r="A15" s="116">
        <f t="shared" ca="1" si="4"/>
        <v>1</v>
      </c>
      <c r="B15" s="117" t="str">
        <f ca="1">IFERROR(__xludf.DUMMYFUNCTION("""COMPUTED_VALUE"""),"ГБПОУ МО ""Колледж ""Подмосковье""")</f>
        <v>ГБПОУ МО "Колледж "Подмосковье"</v>
      </c>
      <c r="C15" s="118" t="str">
        <f ca="1">IFERROR(__xludf.DUMMYFUNCTION("""COMPUTED_VALUE"""),"ЦФО")</f>
        <v>ЦФО</v>
      </c>
      <c r="D15" s="119" t="str">
        <f ca="1">IFERROR(__xludf.DUMMYFUNCTION("""COMPUTED_VALUE"""),"Московская область")</f>
        <v>Московская область</v>
      </c>
      <c r="E15" s="120" t="str">
        <f ca="1">IFERROR(__xludf.DUMMYFUNCTION("""COMPUTED_VALUE"""),"08.01.26")</f>
        <v>08.01.26</v>
      </c>
      <c r="F15"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5" s="122" t="str">
        <f ca="1">IF(E15&lt;&gt;"","2","")</f>
        <v>2</v>
      </c>
      <c r="H15" s="123" t="str">
        <f ca="1">IF(E15&lt;&gt;"",БД!$G$5,"")</f>
        <v>из общей численности выпускников (из строки 01): лица с ОВЗ</v>
      </c>
      <c r="I15" s="124"/>
      <c r="J15" s="125"/>
      <c r="K15" s="127"/>
      <c r="L15" s="127"/>
      <c r="M15" s="127"/>
      <c r="N15" s="127"/>
      <c r="O15" s="126"/>
      <c r="P15" s="127"/>
      <c r="Q15" s="127"/>
      <c r="R15" s="127"/>
      <c r="S15" s="127"/>
      <c r="T15" s="127"/>
      <c r="U15" s="127"/>
      <c r="V15" s="127"/>
      <c r="W15" s="127"/>
      <c r="X15" s="127"/>
      <c r="Y15" s="127"/>
      <c r="Z15" s="127"/>
      <c r="AA15" s="127"/>
      <c r="AB15" s="127"/>
      <c r="AC15" s="127"/>
      <c r="AD15" s="127"/>
      <c r="AE15" s="127"/>
      <c r="AF15" s="127"/>
      <c r="AG15" s="127"/>
      <c r="AH15" s="128"/>
      <c r="AI15" s="129"/>
      <c r="AJ15" s="130">
        <f t="shared" ca="1" si="3"/>
        <v>1</v>
      </c>
      <c r="AK15" s="131" t="str">
        <f t="shared" ca="1" si="5"/>
        <v>проверка пройдена</v>
      </c>
      <c r="AL15" s="132">
        <f t="shared" ca="1" si="6"/>
        <v>0</v>
      </c>
    </row>
    <row r="16" spans="1:38" ht="15">
      <c r="A16" s="116">
        <f t="shared" ca="1" si="4"/>
        <v>1</v>
      </c>
      <c r="B16" s="117" t="str">
        <f ca="1">IFERROR(__xludf.DUMMYFUNCTION("""COMPUTED_VALUE"""),"ГБПОУ МО ""Колледж ""Подмосковье""")</f>
        <v>ГБПОУ МО "Колледж "Подмосковье"</v>
      </c>
      <c r="C16" s="118" t="str">
        <f ca="1">IFERROR(__xludf.DUMMYFUNCTION("""COMPUTED_VALUE"""),"ЦФО")</f>
        <v>ЦФО</v>
      </c>
      <c r="D16" s="119" t="str">
        <f ca="1">IFERROR(__xludf.DUMMYFUNCTION("""COMPUTED_VALUE"""),"Московская область")</f>
        <v>Московская область</v>
      </c>
      <c r="E16" s="120" t="str">
        <f ca="1">IFERROR(__xludf.DUMMYFUNCTION("""COMPUTED_VALUE"""),"08.01.26")</f>
        <v>08.01.26</v>
      </c>
      <c r="F16"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6" s="122" t="str">
        <f ca="1">IF(E16&lt;&gt;"","3","")</f>
        <v>3</v>
      </c>
      <c r="H16" s="123" t="str">
        <f ca="1">IF(E16&lt;&gt;"",БД!$G$6,"")</f>
        <v>из числа лиц с ОВЗ (из строки 02): инвалиды и дети-инвалиды</v>
      </c>
      <c r="I16" s="124"/>
      <c r="J16" s="134"/>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6"/>
      <c r="AH16" s="128"/>
      <c r="AI16" s="129"/>
      <c r="AJ16" s="130">
        <f t="shared" ca="1" si="3"/>
        <v>1</v>
      </c>
      <c r="AK16" s="131" t="str">
        <f t="shared" ca="1" si="5"/>
        <v>проверка пройдена</v>
      </c>
      <c r="AL16" s="132">
        <f t="shared" ca="1" si="6"/>
        <v>0</v>
      </c>
    </row>
    <row r="17" spans="1:38" ht="15">
      <c r="A17" s="116">
        <f t="shared" ca="1" si="4"/>
        <v>1</v>
      </c>
      <c r="B17" s="117" t="str">
        <f ca="1">IFERROR(__xludf.DUMMYFUNCTION("""COMPUTED_VALUE"""),"ГБПОУ МО ""Колледж ""Подмосковье""")</f>
        <v>ГБПОУ МО "Колледж "Подмосковье"</v>
      </c>
      <c r="C17" s="118" t="str">
        <f ca="1">IFERROR(__xludf.DUMMYFUNCTION("""COMPUTED_VALUE"""),"ЦФО")</f>
        <v>ЦФО</v>
      </c>
      <c r="D17" s="119" t="str">
        <f ca="1">IFERROR(__xludf.DUMMYFUNCTION("""COMPUTED_VALUE"""),"Московская область")</f>
        <v>Московская область</v>
      </c>
      <c r="E17" s="120" t="str">
        <f ca="1">IFERROR(__xludf.DUMMYFUNCTION("""COMPUTED_VALUE"""),"08.01.26")</f>
        <v>08.01.26</v>
      </c>
      <c r="F17" s="12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7" s="122" t="str">
        <f ca="1">IF(E17&lt;&gt;"","4","")</f>
        <v>4</v>
      </c>
      <c r="H17" s="123" t="str">
        <f ca="1">IF(E17&lt;&gt;"",БД!$G$7,"")</f>
        <v>Инвалиды и дети-инвалиды (кроме учтенных в строке 03)</v>
      </c>
      <c r="I17" s="124"/>
      <c r="J17" s="134"/>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8"/>
      <c r="AI17" s="129"/>
      <c r="AJ17" s="130">
        <f t="shared" ca="1" si="3"/>
        <v>1</v>
      </c>
      <c r="AK17" s="131" t="str">
        <f t="shared" ca="1" si="5"/>
        <v>проверка пройдена</v>
      </c>
      <c r="AL17" s="132">
        <f t="shared" ca="1" si="6"/>
        <v>0</v>
      </c>
    </row>
    <row r="18" spans="1:38" ht="15">
      <c r="A18" s="135">
        <f t="shared" ca="1" si="4"/>
        <v>1</v>
      </c>
      <c r="B18" s="136" t="str">
        <f ca="1">IFERROR(__xludf.DUMMYFUNCTION("""COMPUTED_VALUE"""),"ГБПОУ МО ""Колледж ""Подмосковье""")</f>
        <v>ГБПОУ МО "Колледж "Подмосковье"</v>
      </c>
      <c r="C18" s="137" t="str">
        <f ca="1">IFERROR(__xludf.DUMMYFUNCTION("""COMPUTED_VALUE"""),"ЦФО")</f>
        <v>ЦФО</v>
      </c>
      <c r="D18" s="138" t="str">
        <f ca="1">IFERROR(__xludf.DUMMYFUNCTION("""COMPUTED_VALUE"""),"Московская область")</f>
        <v>Московская область</v>
      </c>
      <c r="E18" s="139" t="str">
        <f ca="1">IFERROR(__xludf.DUMMYFUNCTION("""COMPUTED_VALUE"""),"08.01.26")</f>
        <v>08.01.26</v>
      </c>
      <c r="F18" s="14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G18" s="141" t="str">
        <f ca="1">IF(E18&lt;&gt;"","5","")</f>
        <v>5</v>
      </c>
      <c r="H18" s="142" t="str">
        <f ca="1">IF(E18&lt;&gt;"",БД!$G$8,"")</f>
        <v>Имеют договор о целевом обучении</v>
      </c>
      <c r="I18" s="143"/>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6"/>
      <c r="AI18" s="147"/>
      <c r="AJ18" s="148">
        <f t="shared" ca="1" si="3"/>
        <v>1</v>
      </c>
      <c r="AK18" s="149" t="str">
        <f t="shared" ca="1" si="5"/>
        <v>проверка пройдена</v>
      </c>
      <c r="AL18" s="132">
        <f t="shared" ca="1" si="6"/>
        <v>0</v>
      </c>
    </row>
    <row r="19" spans="1:38" ht="15">
      <c r="A19" s="99">
        <f t="shared" ca="1" si="4"/>
        <v>2</v>
      </c>
      <c r="B19" s="100" t="str">
        <f ca="1">IFERROR(__xludf.DUMMYFUNCTION("""COMPUTED_VALUE"""),"ГБПОУ МО ""Колледж ""Подмосковье""")</f>
        <v>ГБПОУ МО "Колледж "Подмосковье"</v>
      </c>
      <c r="C19" s="101" t="str">
        <f ca="1">IFERROR(__xludf.DUMMYFUNCTION("""COMPUTED_VALUE"""),"ЦФО")</f>
        <v>ЦФО</v>
      </c>
      <c r="D19" s="102" t="str">
        <f ca="1">IFERROR(__xludf.DUMMYFUNCTION("""COMPUTED_VALUE"""),"Московская область")</f>
        <v>Московская область</v>
      </c>
      <c r="E19" s="103" t="str">
        <f ca="1">IFERROR(__xludf.DUMMYFUNCTION("""COMPUTED_VALUE"""),"13.01.10")</f>
        <v>13.01.10</v>
      </c>
      <c r="F19" s="104"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19" s="105" t="str">
        <f ca="1">IF(E19&lt;&gt;"","1","")</f>
        <v>1</v>
      </c>
      <c r="H19" s="150" t="str">
        <f ca="1">IF(E19&lt;&gt;"",БД!$G$4,"")</f>
        <v>Всего (общая численность выпускников)</v>
      </c>
      <c r="I19" s="107">
        <v>25</v>
      </c>
      <c r="J19" s="108">
        <v>13</v>
      </c>
      <c r="K19" s="109">
        <v>13</v>
      </c>
      <c r="L19" s="109">
        <v>9</v>
      </c>
      <c r="M19" s="109"/>
      <c r="N19" s="110"/>
      <c r="O19" s="109">
        <v>2</v>
      </c>
      <c r="P19" s="109">
        <v>10</v>
      </c>
      <c r="Q19" s="110"/>
      <c r="R19" s="109"/>
      <c r="S19" s="110"/>
      <c r="T19" s="110"/>
      <c r="U19" s="110"/>
      <c r="V19" s="110"/>
      <c r="W19" s="110"/>
      <c r="X19" s="110"/>
      <c r="Y19" s="110"/>
      <c r="Z19" s="110"/>
      <c r="AA19" s="110"/>
      <c r="AB19" s="110"/>
      <c r="AC19" s="110"/>
      <c r="AD19" s="110"/>
      <c r="AE19" s="110"/>
      <c r="AF19" s="109"/>
      <c r="AG19" s="110"/>
      <c r="AH19" s="111"/>
      <c r="AI19" s="112"/>
      <c r="AJ19" s="113">
        <f t="shared" ca="1" si="3"/>
        <v>0.56521739130434778</v>
      </c>
      <c r="AK19" s="114" t="str">
        <f t="shared" ca="1" si="5"/>
        <v>проверка пройдена</v>
      </c>
      <c r="AL19" s="132">
        <f t="shared" ca="1" si="6"/>
        <v>0</v>
      </c>
    </row>
    <row r="20" spans="1:38" ht="15">
      <c r="A20" s="116">
        <f t="shared" ca="1" si="4"/>
        <v>2</v>
      </c>
      <c r="B20" s="117" t="str">
        <f ca="1">IFERROR(__xludf.DUMMYFUNCTION("""COMPUTED_VALUE"""),"ГБПОУ МО ""Колледж ""Подмосковье""")</f>
        <v>ГБПОУ МО "Колледж "Подмосковье"</v>
      </c>
      <c r="C20" s="118" t="str">
        <f ca="1">IFERROR(__xludf.DUMMYFUNCTION("""COMPUTED_VALUE"""),"ЦФО")</f>
        <v>ЦФО</v>
      </c>
      <c r="D20" s="119" t="str">
        <f ca="1">IFERROR(__xludf.DUMMYFUNCTION("""COMPUTED_VALUE"""),"Московская область")</f>
        <v>Московская область</v>
      </c>
      <c r="E20" s="120" t="str">
        <f ca="1">IFERROR(__xludf.DUMMYFUNCTION("""COMPUTED_VALUE"""),"13.01.10")</f>
        <v>13.01.10</v>
      </c>
      <c r="F20"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0" s="122" t="str">
        <f ca="1">IF(E20&lt;&gt;"","2","")</f>
        <v>2</v>
      </c>
      <c r="H20" s="151" t="str">
        <f ca="1">IF(E20&lt;&gt;"",БД!$G$5,"")</f>
        <v>из общей численности выпускников (из строки 01): лица с ОВЗ</v>
      </c>
      <c r="I20" s="124"/>
      <c r="J20" s="134"/>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8"/>
      <c r="AI20" s="129"/>
      <c r="AJ20" s="130">
        <f t="shared" ca="1" si="3"/>
        <v>1</v>
      </c>
      <c r="AK20" s="131" t="str">
        <f t="shared" ca="1" si="5"/>
        <v>проверка пройдена</v>
      </c>
      <c r="AL20" s="132">
        <f t="shared" ca="1" si="6"/>
        <v>0</v>
      </c>
    </row>
    <row r="21" spans="1:38" ht="15">
      <c r="A21" s="116">
        <f t="shared" ca="1" si="4"/>
        <v>2</v>
      </c>
      <c r="B21" s="117" t="str">
        <f ca="1">IFERROR(__xludf.DUMMYFUNCTION("""COMPUTED_VALUE"""),"ГБПОУ МО ""Колледж ""Подмосковье""")</f>
        <v>ГБПОУ МО "Колледж "Подмосковье"</v>
      </c>
      <c r="C21" s="118" t="str">
        <f ca="1">IFERROR(__xludf.DUMMYFUNCTION("""COMPUTED_VALUE"""),"ЦФО")</f>
        <v>ЦФО</v>
      </c>
      <c r="D21" s="119" t="str">
        <f ca="1">IFERROR(__xludf.DUMMYFUNCTION("""COMPUTED_VALUE"""),"Московская область")</f>
        <v>Московская область</v>
      </c>
      <c r="E21" s="120" t="str">
        <f ca="1">IFERROR(__xludf.DUMMYFUNCTION("""COMPUTED_VALUE"""),"13.01.10")</f>
        <v>13.01.10</v>
      </c>
      <c r="F21"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1" s="122" t="str">
        <f ca="1">IF(E21&lt;&gt;"","3","")</f>
        <v>3</v>
      </c>
      <c r="H21" s="151" t="str">
        <f ca="1">IF(E21&lt;&gt;"",БД!$G$6,"")</f>
        <v>из числа лиц с ОВЗ (из строки 02): инвалиды и дети-инвалиды</v>
      </c>
      <c r="I21" s="133"/>
      <c r="J21" s="134"/>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8"/>
      <c r="AI21" s="129"/>
      <c r="AJ21" s="130">
        <f t="shared" ca="1" si="3"/>
        <v>1</v>
      </c>
      <c r="AK21" s="131" t="str">
        <f t="shared" ca="1" si="5"/>
        <v>проверка пройдена</v>
      </c>
      <c r="AL21" s="132">
        <f t="shared" ca="1" si="6"/>
        <v>0</v>
      </c>
    </row>
    <row r="22" spans="1:38" ht="15">
      <c r="A22" s="116">
        <f t="shared" ca="1" si="4"/>
        <v>2</v>
      </c>
      <c r="B22" s="117" t="str">
        <f ca="1">IFERROR(__xludf.DUMMYFUNCTION("""COMPUTED_VALUE"""),"ГБПОУ МО ""Колледж ""Подмосковье""")</f>
        <v>ГБПОУ МО "Колледж "Подмосковье"</v>
      </c>
      <c r="C22" s="118" t="str">
        <f ca="1">IFERROR(__xludf.DUMMYFUNCTION("""COMPUTED_VALUE"""),"ЦФО")</f>
        <v>ЦФО</v>
      </c>
      <c r="D22" s="119" t="str">
        <f ca="1">IFERROR(__xludf.DUMMYFUNCTION("""COMPUTED_VALUE"""),"Московская область")</f>
        <v>Московская область</v>
      </c>
      <c r="E22" s="120" t="str">
        <f ca="1">IFERROR(__xludf.DUMMYFUNCTION("""COMPUTED_VALUE"""),"13.01.10")</f>
        <v>13.01.10</v>
      </c>
      <c r="F22" s="12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2" s="122" t="str">
        <f ca="1">IF(E22&lt;&gt;"","4","")</f>
        <v>4</v>
      </c>
      <c r="H22" s="151" t="str">
        <f ca="1">IF(E22&lt;&gt;"",БД!$G$7,"")</f>
        <v>Инвалиды и дети-инвалиды (кроме учтенных в строке 03)</v>
      </c>
      <c r="I22" s="124">
        <v>1</v>
      </c>
      <c r="J22" s="125">
        <v>1</v>
      </c>
      <c r="K22" s="126">
        <v>1</v>
      </c>
      <c r="L22" s="126">
        <v>1</v>
      </c>
      <c r="M22" s="127"/>
      <c r="N22" s="127"/>
      <c r="O22" s="127"/>
      <c r="P22" s="127"/>
      <c r="Q22" s="127"/>
      <c r="R22" s="127"/>
      <c r="S22" s="127"/>
      <c r="T22" s="127"/>
      <c r="U22" s="127"/>
      <c r="V22" s="127"/>
      <c r="W22" s="127"/>
      <c r="X22" s="127"/>
      <c r="Y22" s="127"/>
      <c r="Z22" s="127"/>
      <c r="AA22" s="127"/>
      <c r="AB22" s="127"/>
      <c r="AC22" s="127"/>
      <c r="AD22" s="127"/>
      <c r="AE22" s="127"/>
      <c r="AF22" s="127"/>
      <c r="AG22" s="127"/>
      <c r="AH22" s="128"/>
      <c r="AI22" s="129"/>
      <c r="AJ22" s="130">
        <f t="shared" ca="1" si="3"/>
        <v>1</v>
      </c>
      <c r="AK22" s="131" t="str">
        <f t="shared" ca="1" si="5"/>
        <v>проверка пройдена</v>
      </c>
      <c r="AL22" s="132">
        <f t="shared" ca="1" si="6"/>
        <v>0</v>
      </c>
    </row>
    <row r="23" spans="1:38" ht="15">
      <c r="A23" s="135">
        <f t="shared" ca="1" si="4"/>
        <v>2</v>
      </c>
      <c r="B23" s="136" t="str">
        <f ca="1">IFERROR(__xludf.DUMMYFUNCTION("""COMPUTED_VALUE"""),"ГБПОУ МО ""Колледж ""Подмосковье""")</f>
        <v>ГБПОУ МО "Колледж "Подмосковье"</v>
      </c>
      <c r="C23" s="137" t="str">
        <f ca="1">IFERROR(__xludf.DUMMYFUNCTION("""COMPUTED_VALUE"""),"ЦФО")</f>
        <v>ЦФО</v>
      </c>
      <c r="D23" s="138" t="str">
        <f ca="1">IFERROR(__xludf.DUMMYFUNCTION("""COMPUTED_VALUE"""),"Московская область")</f>
        <v>Московская область</v>
      </c>
      <c r="E23" s="139" t="str">
        <f ca="1">IFERROR(__xludf.DUMMYFUNCTION("""COMPUTED_VALUE"""),"13.01.10")</f>
        <v>13.01.10</v>
      </c>
      <c r="F23" s="14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G23" s="141" t="str">
        <f ca="1">IF(E23&lt;&gt;"","5","")</f>
        <v>5</v>
      </c>
      <c r="H23" s="152" t="str">
        <f ca="1">IF(E23&lt;&gt;"",БД!$G$8,"")</f>
        <v>Имеют договор о целевом обучении</v>
      </c>
      <c r="I23" s="143"/>
      <c r="J23" s="144"/>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6"/>
      <c r="AI23" s="147"/>
      <c r="AJ23" s="148">
        <f t="shared" ca="1" si="3"/>
        <v>1</v>
      </c>
      <c r="AK23" s="149" t="str">
        <f t="shared" ca="1" si="5"/>
        <v>проверка пройдена</v>
      </c>
      <c r="AL23" s="132">
        <f t="shared" ca="1" si="6"/>
        <v>0</v>
      </c>
    </row>
    <row r="24" spans="1:38" ht="15">
      <c r="A24" s="99">
        <f t="shared" ca="1" si="4"/>
        <v>3</v>
      </c>
      <c r="B24" s="100" t="str">
        <f ca="1">IFERROR(__xludf.DUMMYFUNCTION("""COMPUTED_VALUE"""),"ГБПОУ МО ""Колледж ""Подмосковье""")</f>
        <v>ГБПОУ МО "Колледж "Подмосковье"</v>
      </c>
      <c r="C24" s="101" t="str">
        <f ca="1">IFERROR(__xludf.DUMMYFUNCTION("""COMPUTED_VALUE"""),"ЦФО")</f>
        <v>ЦФО</v>
      </c>
      <c r="D24" s="102" t="str">
        <f ca="1">IFERROR(__xludf.DUMMYFUNCTION("""COMPUTED_VALUE"""),"Московская область")</f>
        <v>Московская область</v>
      </c>
      <c r="E24" s="103" t="str">
        <f ca="1">IFERROR(__xludf.DUMMYFUNCTION("""COMPUTED_VALUE"""),"15.01.05")</f>
        <v>15.01.05</v>
      </c>
      <c r="F24" s="104"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4" s="105" t="str">
        <f ca="1">IF(E24&lt;&gt;"","1","")</f>
        <v>1</v>
      </c>
      <c r="H24" s="150" t="str">
        <f ca="1">IF(E24&lt;&gt;"",БД!$G$4,"")</f>
        <v>Всего (общая численность выпускников)</v>
      </c>
      <c r="I24" s="107">
        <v>25</v>
      </c>
      <c r="J24" s="108">
        <v>8</v>
      </c>
      <c r="K24" s="109">
        <v>8</v>
      </c>
      <c r="L24" s="109">
        <v>6</v>
      </c>
      <c r="M24" s="109"/>
      <c r="N24" s="110"/>
      <c r="O24" s="109">
        <v>1</v>
      </c>
      <c r="P24" s="109">
        <v>16</v>
      </c>
      <c r="Q24" s="110"/>
      <c r="R24" s="110"/>
      <c r="S24" s="110"/>
      <c r="T24" s="110"/>
      <c r="U24" s="110"/>
      <c r="V24" s="110"/>
      <c r="W24" s="110"/>
      <c r="X24" s="110"/>
      <c r="Y24" s="110"/>
      <c r="Z24" s="110"/>
      <c r="AA24" s="110"/>
      <c r="AB24" s="110"/>
      <c r="AC24" s="110"/>
      <c r="AD24" s="110"/>
      <c r="AE24" s="110"/>
      <c r="AF24" s="109"/>
      <c r="AG24" s="110"/>
      <c r="AH24" s="111"/>
      <c r="AI24" s="112"/>
      <c r="AJ24" s="113">
        <f t="shared" ca="1" si="3"/>
        <v>0.33333333333333331</v>
      </c>
      <c r="AK24" s="114" t="str">
        <f t="shared" ca="1" si="5"/>
        <v>проверка пройдена</v>
      </c>
      <c r="AL24" s="132">
        <f t="shared" ca="1" si="6"/>
        <v>0</v>
      </c>
    </row>
    <row r="25" spans="1:38" ht="15">
      <c r="A25" s="116">
        <f t="shared" ca="1" si="4"/>
        <v>3</v>
      </c>
      <c r="B25" s="117" t="str">
        <f ca="1">IFERROR(__xludf.DUMMYFUNCTION("""COMPUTED_VALUE"""),"ГБПОУ МО ""Колледж ""Подмосковье""")</f>
        <v>ГБПОУ МО "Колледж "Подмосковье"</v>
      </c>
      <c r="C25" s="118" t="str">
        <f ca="1">IFERROR(__xludf.DUMMYFUNCTION("""COMPUTED_VALUE"""),"ЦФО")</f>
        <v>ЦФО</v>
      </c>
      <c r="D25" s="119" t="str">
        <f ca="1">IFERROR(__xludf.DUMMYFUNCTION("""COMPUTED_VALUE"""),"Московская область")</f>
        <v>Московская область</v>
      </c>
      <c r="E25" s="120" t="str">
        <f ca="1">IFERROR(__xludf.DUMMYFUNCTION("""COMPUTED_VALUE"""),"15.01.05")</f>
        <v>15.01.05</v>
      </c>
      <c r="F25"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5" s="122" t="str">
        <f ca="1">IF(E25&lt;&gt;"","2","")</f>
        <v>2</v>
      </c>
      <c r="H25" s="151" t="str">
        <f ca="1">IF(E25&lt;&gt;"",БД!$G$5,"")</f>
        <v>из общей численности выпускников (из строки 01): лица с ОВЗ</v>
      </c>
      <c r="I25" s="133"/>
      <c r="J25" s="134"/>
      <c r="K25" s="127"/>
      <c r="L25" s="127"/>
      <c r="M25" s="127"/>
      <c r="N25" s="127"/>
      <c r="O25" s="126"/>
      <c r="P25" s="127"/>
      <c r="Q25" s="127"/>
      <c r="R25" s="127"/>
      <c r="S25" s="127"/>
      <c r="T25" s="127"/>
      <c r="U25" s="127"/>
      <c r="V25" s="127"/>
      <c r="W25" s="127"/>
      <c r="X25" s="127"/>
      <c r="Y25" s="127"/>
      <c r="Z25" s="127"/>
      <c r="AA25" s="127"/>
      <c r="AB25" s="127"/>
      <c r="AC25" s="127"/>
      <c r="AD25" s="127"/>
      <c r="AE25" s="127"/>
      <c r="AF25" s="127"/>
      <c r="AG25" s="127"/>
      <c r="AH25" s="128"/>
      <c r="AI25" s="129"/>
      <c r="AJ25" s="130">
        <f t="shared" ca="1" si="3"/>
        <v>1</v>
      </c>
      <c r="AK25" s="131" t="str">
        <f t="shared" ca="1" si="5"/>
        <v>проверка пройдена</v>
      </c>
      <c r="AL25" s="132">
        <f t="shared" ca="1" si="6"/>
        <v>0</v>
      </c>
    </row>
    <row r="26" spans="1:38" ht="15">
      <c r="A26" s="116">
        <f t="shared" ca="1" si="4"/>
        <v>3</v>
      </c>
      <c r="B26" s="117" t="str">
        <f ca="1">IFERROR(__xludf.DUMMYFUNCTION("""COMPUTED_VALUE"""),"ГБПОУ МО ""Колледж ""Подмосковье""")</f>
        <v>ГБПОУ МО "Колледж "Подмосковье"</v>
      </c>
      <c r="C26" s="118" t="str">
        <f ca="1">IFERROR(__xludf.DUMMYFUNCTION("""COMPUTED_VALUE"""),"ЦФО")</f>
        <v>ЦФО</v>
      </c>
      <c r="D26" s="119" t="str">
        <f ca="1">IFERROR(__xludf.DUMMYFUNCTION("""COMPUTED_VALUE"""),"Московская область")</f>
        <v>Московская область</v>
      </c>
      <c r="E26" s="120" t="str">
        <f ca="1">IFERROR(__xludf.DUMMYFUNCTION("""COMPUTED_VALUE"""),"15.01.05")</f>
        <v>15.01.05</v>
      </c>
      <c r="F26"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6" s="122" t="str">
        <f ca="1">IF(E26&lt;&gt;"","3","")</f>
        <v>3</v>
      </c>
      <c r="H26" s="151" t="str">
        <f ca="1">IF(E26&lt;&gt;"",БД!$G$6,"")</f>
        <v>из числа лиц с ОВЗ (из строки 02): инвалиды и дети-инвалиды</v>
      </c>
      <c r="I26" s="133"/>
      <c r="J26" s="134"/>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8"/>
      <c r="AI26" s="129"/>
      <c r="AJ26" s="130">
        <f t="shared" ca="1" si="3"/>
        <v>1</v>
      </c>
      <c r="AK26" s="131" t="str">
        <f t="shared" ca="1" si="5"/>
        <v>проверка пройдена</v>
      </c>
      <c r="AL26" s="132">
        <f t="shared" ca="1" si="6"/>
        <v>0</v>
      </c>
    </row>
    <row r="27" spans="1:38" ht="15">
      <c r="A27" s="116">
        <f t="shared" ca="1" si="4"/>
        <v>3</v>
      </c>
      <c r="B27" s="117" t="str">
        <f ca="1">IFERROR(__xludf.DUMMYFUNCTION("""COMPUTED_VALUE"""),"ГБПОУ МО ""Колледж ""Подмосковье""")</f>
        <v>ГБПОУ МО "Колледж "Подмосковье"</v>
      </c>
      <c r="C27" s="118" t="str">
        <f ca="1">IFERROR(__xludf.DUMMYFUNCTION("""COMPUTED_VALUE"""),"ЦФО")</f>
        <v>ЦФО</v>
      </c>
      <c r="D27" s="119" t="str">
        <f ca="1">IFERROR(__xludf.DUMMYFUNCTION("""COMPUTED_VALUE"""),"Московская область")</f>
        <v>Московская область</v>
      </c>
      <c r="E27" s="120" t="str">
        <f ca="1">IFERROR(__xludf.DUMMYFUNCTION("""COMPUTED_VALUE"""),"15.01.05")</f>
        <v>15.01.05</v>
      </c>
      <c r="F27" s="12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7" s="122" t="str">
        <f ca="1">IF(E27&lt;&gt;"","4","")</f>
        <v>4</v>
      </c>
      <c r="H27" s="151" t="str">
        <f ca="1">IF(E27&lt;&gt;"",БД!$G$7,"")</f>
        <v>Инвалиды и дети-инвалиды (кроме учтенных в строке 03)</v>
      </c>
      <c r="I27" s="133"/>
      <c r="J27" s="134"/>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8"/>
      <c r="AI27" s="129"/>
      <c r="AJ27" s="130">
        <f t="shared" ca="1" si="3"/>
        <v>1</v>
      </c>
      <c r="AK27" s="131" t="str">
        <f t="shared" ca="1" si="5"/>
        <v>проверка пройдена</v>
      </c>
      <c r="AL27" s="132">
        <f t="shared" ca="1" si="6"/>
        <v>0</v>
      </c>
    </row>
    <row r="28" spans="1:38" ht="15">
      <c r="A28" s="135">
        <f t="shared" ca="1" si="4"/>
        <v>3</v>
      </c>
      <c r="B28" s="136" t="str">
        <f ca="1">IFERROR(__xludf.DUMMYFUNCTION("""COMPUTED_VALUE"""),"ГБПОУ МО ""Колледж ""Подмосковье""")</f>
        <v>ГБПОУ МО "Колледж "Подмосковье"</v>
      </c>
      <c r="C28" s="137" t="str">
        <f ca="1">IFERROR(__xludf.DUMMYFUNCTION("""COMPUTED_VALUE"""),"ЦФО")</f>
        <v>ЦФО</v>
      </c>
      <c r="D28" s="138" t="str">
        <f ca="1">IFERROR(__xludf.DUMMYFUNCTION("""COMPUTED_VALUE"""),"Московская область")</f>
        <v>Московская область</v>
      </c>
      <c r="E28" s="139" t="str">
        <f ca="1">IFERROR(__xludf.DUMMYFUNCTION("""COMPUTED_VALUE"""),"15.01.05")</f>
        <v>15.01.05</v>
      </c>
      <c r="F28" s="14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G28" s="141" t="str">
        <f ca="1">IF(E28&lt;&gt;"","5","")</f>
        <v>5</v>
      </c>
      <c r="H28" s="152" t="str">
        <f ca="1">IF(E28&lt;&gt;"",БД!$G$8,"")</f>
        <v>Имеют договор о целевом обучении</v>
      </c>
      <c r="I28" s="143"/>
      <c r="J28" s="144"/>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6"/>
      <c r="AI28" s="147"/>
      <c r="AJ28" s="148">
        <f t="shared" ca="1" si="3"/>
        <v>1</v>
      </c>
      <c r="AK28" s="149" t="str">
        <f t="shared" ca="1" si="5"/>
        <v>проверка пройдена</v>
      </c>
      <c r="AL28" s="132">
        <f t="shared" ca="1" si="6"/>
        <v>0</v>
      </c>
    </row>
    <row r="29" spans="1:38" ht="15">
      <c r="A29" s="99">
        <f t="shared" ca="1" si="4"/>
        <v>4</v>
      </c>
      <c r="B29" s="100" t="str">
        <f ca="1">IFERROR(__xludf.DUMMYFUNCTION("""COMPUTED_VALUE"""),"ГБПОУ МО ""Колледж ""Подмосковье""")</f>
        <v>ГБПОУ МО "Колледж "Подмосковье"</v>
      </c>
      <c r="C29" s="101" t="str">
        <f ca="1">IFERROR(__xludf.DUMMYFUNCTION("""COMPUTED_VALUE"""),"ЦФО")</f>
        <v>ЦФО</v>
      </c>
      <c r="D29" s="102" t="str">
        <f ca="1">IFERROR(__xludf.DUMMYFUNCTION("""COMPUTED_VALUE"""),"Московская область")</f>
        <v>Московская область</v>
      </c>
      <c r="E29" s="103" t="str">
        <f ca="1">IFERROR(__xludf.DUMMYFUNCTION("""COMPUTED_VALUE"""),"15.01.31")</f>
        <v>15.01.31</v>
      </c>
      <c r="F29" s="104" t="str">
        <f ca="1">IFERROR(__xludf.DUMMYFUNCTION("""COMPUTED_VALUE"""),"Мастер контрольно-измерительных приборов и автоматики")</f>
        <v>Мастер контрольно-измерительных приборов и автоматики</v>
      </c>
      <c r="G29" s="105" t="str">
        <f ca="1">IF(E29&lt;&gt;"","1","")</f>
        <v>1</v>
      </c>
      <c r="H29" s="106" t="str">
        <f ca="1">IF(E29&lt;&gt;"",БД!$G$4,"")</f>
        <v>Всего (общая численность выпускников)</v>
      </c>
      <c r="I29" s="107">
        <v>25</v>
      </c>
      <c r="J29" s="108">
        <v>7</v>
      </c>
      <c r="K29" s="109">
        <v>7</v>
      </c>
      <c r="L29" s="109">
        <v>5</v>
      </c>
      <c r="M29" s="109"/>
      <c r="N29" s="110"/>
      <c r="O29" s="109"/>
      <c r="P29" s="109">
        <v>18</v>
      </c>
      <c r="Q29" s="110"/>
      <c r="R29" s="110"/>
      <c r="S29" s="110"/>
      <c r="T29" s="110"/>
      <c r="U29" s="110"/>
      <c r="V29" s="110"/>
      <c r="W29" s="110"/>
      <c r="X29" s="110"/>
      <c r="Y29" s="110"/>
      <c r="Z29" s="110"/>
      <c r="AA29" s="110"/>
      <c r="AB29" s="110"/>
      <c r="AC29" s="110"/>
      <c r="AD29" s="110"/>
      <c r="AE29" s="110"/>
      <c r="AF29" s="109"/>
      <c r="AG29" s="109"/>
      <c r="AH29" s="111"/>
      <c r="AI29" s="112"/>
      <c r="AJ29" s="113">
        <f t="shared" ca="1" si="3"/>
        <v>0.28000000000000003</v>
      </c>
      <c r="AK29" s="114" t="str">
        <f t="shared" ca="1" si="5"/>
        <v>проверка пройдена</v>
      </c>
      <c r="AL29" s="132">
        <f t="shared" ca="1" si="6"/>
        <v>0</v>
      </c>
    </row>
    <row r="30" spans="1:38" ht="15">
      <c r="A30" s="116">
        <f t="shared" ca="1" si="4"/>
        <v>4</v>
      </c>
      <c r="B30" s="117" t="str">
        <f ca="1">IFERROR(__xludf.DUMMYFUNCTION("""COMPUTED_VALUE"""),"ГБПОУ МО ""Колледж ""Подмосковье""")</f>
        <v>ГБПОУ МО "Колледж "Подмосковье"</v>
      </c>
      <c r="C30" s="118" t="str">
        <f ca="1">IFERROR(__xludf.DUMMYFUNCTION("""COMPUTED_VALUE"""),"ЦФО")</f>
        <v>ЦФО</v>
      </c>
      <c r="D30" s="119" t="str">
        <f ca="1">IFERROR(__xludf.DUMMYFUNCTION("""COMPUTED_VALUE"""),"Московская область")</f>
        <v>Московская область</v>
      </c>
      <c r="E30" s="120" t="str">
        <f ca="1">IFERROR(__xludf.DUMMYFUNCTION("""COMPUTED_VALUE"""),"15.01.31")</f>
        <v>15.01.31</v>
      </c>
      <c r="F30" s="121" t="str">
        <f ca="1">IFERROR(__xludf.DUMMYFUNCTION("""COMPUTED_VALUE"""),"Мастер контрольно-измерительных приборов и автоматики")</f>
        <v>Мастер контрольно-измерительных приборов и автоматики</v>
      </c>
      <c r="G30" s="122" t="str">
        <f ca="1">IF(E30&lt;&gt;"","2","")</f>
        <v>2</v>
      </c>
      <c r="H30" s="123" t="str">
        <f ca="1">IF(E30&lt;&gt;"",БД!$G$5,"")</f>
        <v>из общей численности выпускников (из строки 01): лица с ОВЗ</v>
      </c>
      <c r="I30" s="133"/>
      <c r="J30" s="125"/>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8"/>
      <c r="AI30" s="129"/>
      <c r="AJ30" s="130">
        <f t="shared" ca="1" si="3"/>
        <v>1</v>
      </c>
      <c r="AK30" s="131" t="str">
        <f t="shared" ca="1" si="5"/>
        <v>проверка пройдена</v>
      </c>
      <c r="AL30" s="132">
        <f t="shared" ca="1" si="6"/>
        <v>0</v>
      </c>
    </row>
    <row r="31" spans="1:38" ht="15">
      <c r="A31" s="116">
        <f t="shared" ca="1" si="4"/>
        <v>4</v>
      </c>
      <c r="B31" s="117" t="str">
        <f ca="1">IFERROR(__xludf.DUMMYFUNCTION("""COMPUTED_VALUE"""),"ГБПОУ МО ""Колледж ""Подмосковье""")</f>
        <v>ГБПОУ МО "Колледж "Подмосковье"</v>
      </c>
      <c r="C31" s="118" t="str">
        <f ca="1">IFERROR(__xludf.DUMMYFUNCTION("""COMPUTED_VALUE"""),"ЦФО")</f>
        <v>ЦФО</v>
      </c>
      <c r="D31" s="119" t="str">
        <f ca="1">IFERROR(__xludf.DUMMYFUNCTION("""COMPUTED_VALUE"""),"Московская область")</f>
        <v>Московская область</v>
      </c>
      <c r="E31" s="120" t="str">
        <f ca="1">IFERROR(__xludf.DUMMYFUNCTION("""COMPUTED_VALUE"""),"15.01.31")</f>
        <v>15.01.31</v>
      </c>
      <c r="F31" s="121" t="str">
        <f ca="1">IFERROR(__xludf.DUMMYFUNCTION("""COMPUTED_VALUE"""),"Мастер контрольно-измерительных приборов и автоматики")</f>
        <v>Мастер контрольно-измерительных приборов и автоматики</v>
      </c>
      <c r="G31" s="122" t="str">
        <f ca="1">IF(E31&lt;&gt;"","3","")</f>
        <v>3</v>
      </c>
      <c r="H31" s="123" t="str">
        <f ca="1">IF(E31&lt;&gt;"",БД!$G$6,"")</f>
        <v>из числа лиц с ОВЗ (из строки 02): инвалиды и дети-инвалиды</v>
      </c>
      <c r="I31" s="133"/>
      <c r="J31" s="134"/>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6"/>
      <c r="AH31" s="128"/>
      <c r="AI31" s="129"/>
      <c r="AJ31" s="130">
        <f t="shared" ca="1" si="3"/>
        <v>1</v>
      </c>
      <c r="AK31" s="131" t="str">
        <f t="shared" ca="1" si="5"/>
        <v>проверка пройдена</v>
      </c>
      <c r="AL31" s="132">
        <f t="shared" ca="1" si="6"/>
        <v>0</v>
      </c>
    </row>
    <row r="32" spans="1:38" ht="15">
      <c r="A32" s="116">
        <f t="shared" ca="1" si="4"/>
        <v>4</v>
      </c>
      <c r="B32" s="117" t="str">
        <f ca="1">IFERROR(__xludf.DUMMYFUNCTION("""COMPUTED_VALUE"""),"ГБПОУ МО ""Колледж ""Подмосковье""")</f>
        <v>ГБПОУ МО "Колледж "Подмосковье"</v>
      </c>
      <c r="C32" s="118" t="str">
        <f ca="1">IFERROR(__xludf.DUMMYFUNCTION("""COMPUTED_VALUE"""),"ЦФО")</f>
        <v>ЦФО</v>
      </c>
      <c r="D32" s="119" t="str">
        <f ca="1">IFERROR(__xludf.DUMMYFUNCTION("""COMPUTED_VALUE"""),"Московская область")</f>
        <v>Московская область</v>
      </c>
      <c r="E32" s="120" t="str">
        <f ca="1">IFERROR(__xludf.DUMMYFUNCTION("""COMPUTED_VALUE"""),"15.01.31")</f>
        <v>15.01.31</v>
      </c>
      <c r="F32" s="121" t="str">
        <f ca="1">IFERROR(__xludf.DUMMYFUNCTION("""COMPUTED_VALUE"""),"Мастер контрольно-измерительных приборов и автоматики")</f>
        <v>Мастер контрольно-измерительных приборов и автоматики</v>
      </c>
      <c r="G32" s="122" t="str">
        <f ca="1">IF(E32&lt;&gt;"","4","")</f>
        <v>4</v>
      </c>
      <c r="H32" s="123" t="str">
        <f ca="1">IF(E32&lt;&gt;"",БД!$G$7,"")</f>
        <v>Инвалиды и дети-инвалиды (кроме учтенных в строке 03)</v>
      </c>
      <c r="I32" s="124"/>
      <c r="J32" s="134"/>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8"/>
      <c r="AI32" s="129"/>
      <c r="AJ32" s="130">
        <f t="shared" ca="1" si="3"/>
        <v>1</v>
      </c>
      <c r="AK32" s="131" t="str">
        <f t="shared" ca="1" si="5"/>
        <v>проверка пройдена</v>
      </c>
      <c r="AL32" s="132">
        <f t="shared" ca="1" si="6"/>
        <v>0</v>
      </c>
    </row>
    <row r="33" spans="1:38" ht="15">
      <c r="A33" s="135">
        <f t="shared" ca="1" si="4"/>
        <v>4</v>
      </c>
      <c r="B33" s="136" t="str">
        <f ca="1">IFERROR(__xludf.DUMMYFUNCTION("""COMPUTED_VALUE"""),"ГБПОУ МО ""Колледж ""Подмосковье""")</f>
        <v>ГБПОУ МО "Колледж "Подмосковье"</v>
      </c>
      <c r="C33" s="137" t="str">
        <f ca="1">IFERROR(__xludf.DUMMYFUNCTION("""COMPUTED_VALUE"""),"ЦФО")</f>
        <v>ЦФО</v>
      </c>
      <c r="D33" s="138" t="str">
        <f ca="1">IFERROR(__xludf.DUMMYFUNCTION("""COMPUTED_VALUE"""),"Московская область")</f>
        <v>Московская область</v>
      </c>
      <c r="E33" s="139" t="str">
        <f ca="1">IFERROR(__xludf.DUMMYFUNCTION("""COMPUTED_VALUE"""),"15.01.31")</f>
        <v>15.01.31</v>
      </c>
      <c r="F33" s="140" t="str">
        <f ca="1">IFERROR(__xludf.DUMMYFUNCTION("""COMPUTED_VALUE"""),"Мастер контрольно-измерительных приборов и автоматики")</f>
        <v>Мастер контрольно-измерительных приборов и автоматики</v>
      </c>
      <c r="G33" s="141" t="str">
        <f ca="1">IF(E33&lt;&gt;"","5","")</f>
        <v>5</v>
      </c>
      <c r="H33" s="142" t="str">
        <f ca="1">IF(E33&lt;&gt;"",БД!$G$8,"")</f>
        <v>Имеют договор о целевом обучении</v>
      </c>
      <c r="I33" s="143"/>
      <c r="J33" s="144"/>
      <c r="K33" s="145"/>
      <c r="L33" s="145"/>
      <c r="M33" s="166"/>
      <c r="N33" s="145"/>
      <c r="O33" s="145"/>
      <c r="P33" s="145"/>
      <c r="Q33" s="145"/>
      <c r="R33" s="145"/>
      <c r="S33" s="145"/>
      <c r="T33" s="145"/>
      <c r="U33" s="145"/>
      <c r="V33" s="145"/>
      <c r="W33" s="145"/>
      <c r="X33" s="145"/>
      <c r="Y33" s="145"/>
      <c r="Z33" s="145"/>
      <c r="AA33" s="145"/>
      <c r="AB33" s="145"/>
      <c r="AC33" s="145"/>
      <c r="AD33" s="145"/>
      <c r="AE33" s="145"/>
      <c r="AF33" s="145"/>
      <c r="AG33" s="145"/>
      <c r="AH33" s="146"/>
      <c r="AI33" s="147"/>
      <c r="AJ33" s="148">
        <f t="shared" ca="1" si="3"/>
        <v>1</v>
      </c>
      <c r="AK33" s="149" t="str">
        <f t="shared" ca="1" si="5"/>
        <v>проверка пройдена</v>
      </c>
      <c r="AL33" s="132">
        <f t="shared" ca="1" si="6"/>
        <v>0</v>
      </c>
    </row>
    <row r="34" spans="1:38" ht="15">
      <c r="A34" s="99">
        <f t="shared" ca="1" si="4"/>
        <v>5</v>
      </c>
      <c r="B34" s="100" t="str">
        <f ca="1">IFERROR(__xludf.DUMMYFUNCTION("""COMPUTED_VALUE"""),"ГБПОУ МО ""Колледж ""Подмосковье""")</f>
        <v>ГБПОУ МО "Колледж "Подмосковье"</v>
      </c>
      <c r="C34" s="101" t="str">
        <f ca="1">IFERROR(__xludf.DUMMYFUNCTION("""COMPUTED_VALUE"""),"ЦФО")</f>
        <v>ЦФО</v>
      </c>
      <c r="D34" s="102" t="str">
        <f ca="1">IFERROR(__xludf.DUMMYFUNCTION("""COMPUTED_VALUE"""),"Московская область")</f>
        <v>Московская область</v>
      </c>
      <c r="E34" s="103" t="str">
        <f ca="1">IFERROR(__xludf.DUMMYFUNCTION("""COMPUTED_VALUE"""),"15.01.32")</f>
        <v>15.01.32</v>
      </c>
      <c r="F34" s="104" t="str">
        <f ca="1">IFERROR(__xludf.DUMMYFUNCTION("""COMPUTED_VALUE"""),"Оператор станков с программным управлением")</f>
        <v>Оператор станков с программным управлением</v>
      </c>
      <c r="G34" s="105" t="str">
        <f ca="1">IF(E34&lt;&gt;"","1","")</f>
        <v>1</v>
      </c>
      <c r="H34" s="150" t="str">
        <f ca="1">IF(E34&lt;&gt;"",БД!$G$4,"")</f>
        <v>Всего (общая численность выпускников)</v>
      </c>
      <c r="I34" s="107">
        <v>24</v>
      </c>
      <c r="J34" s="108">
        <v>4</v>
      </c>
      <c r="K34" s="109">
        <v>4</v>
      </c>
      <c r="L34" s="109">
        <v>4</v>
      </c>
      <c r="M34" s="109"/>
      <c r="N34" s="110"/>
      <c r="O34" s="109">
        <v>2</v>
      </c>
      <c r="P34" s="109">
        <v>18</v>
      </c>
      <c r="Q34" s="110"/>
      <c r="R34" s="110"/>
      <c r="S34" s="110"/>
      <c r="T34" s="110"/>
      <c r="U34" s="110"/>
      <c r="V34" s="110"/>
      <c r="W34" s="110"/>
      <c r="X34" s="110"/>
      <c r="Y34" s="110"/>
      <c r="Z34" s="110"/>
      <c r="AA34" s="110"/>
      <c r="AB34" s="110"/>
      <c r="AC34" s="110"/>
      <c r="AD34" s="110"/>
      <c r="AE34" s="110"/>
      <c r="AF34" s="110"/>
      <c r="AG34" s="110"/>
      <c r="AH34" s="111"/>
      <c r="AI34" s="112"/>
      <c r="AJ34" s="113">
        <f t="shared" ca="1" si="3"/>
        <v>0.18181818181818182</v>
      </c>
      <c r="AK34" s="114" t="str">
        <f t="shared" ca="1" si="5"/>
        <v>проверка пройдена</v>
      </c>
      <c r="AL34" s="132">
        <f t="shared" ca="1" si="6"/>
        <v>0</v>
      </c>
    </row>
    <row r="35" spans="1:38" ht="15">
      <c r="A35" s="116">
        <f t="shared" ca="1" si="4"/>
        <v>5</v>
      </c>
      <c r="B35" s="117" t="str">
        <f ca="1">IFERROR(__xludf.DUMMYFUNCTION("""COMPUTED_VALUE"""),"ГБПОУ МО ""Колледж ""Подмосковье""")</f>
        <v>ГБПОУ МО "Колледж "Подмосковье"</v>
      </c>
      <c r="C35" s="118" t="str">
        <f ca="1">IFERROR(__xludf.DUMMYFUNCTION("""COMPUTED_VALUE"""),"ЦФО")</f>
        <v>ЦФО</v>
      </c>
      <c r="D35" s="119" t="str">
        <f ca="1">IFERROR(__xludf.DUMMYFUNCTION("""COMPUTED_VALUE"""),"Московская область")</f>
        <v>Московская область</v>
      </c>
      <c r="E35" s="120" t="str">
        <f ca="1">IFERROR(__xludf.DUMMYFUNCTION("""COMPUTED_VALUE"""),"15.01.32")</f>
        <v>15.01.32</v>
      </c>
      <c r="F35" s="121" t="str">
        <f ca="1">IFERROR(__xludf.DUMMYFUNCTION("""COMPUTED_VALUE"""),"Оператор станков с программным управлением")</f>
        <v>Оператор станков с программным управлением</v>
      </c>
      <c r="G35" s="122" t="str">
        <f ca="1">IF(E35&lt;&gt;"","2","")</f>
        <v>2</v>
      </c>
      <c r="H35" s="151" t="str">
        <f ca="1">IF(E35&lt;&gt;"",БД!$G$5,"")</f>
        <v>из общей численности выпускников (из строки 01): лица с ОВЗ</v>
      </c>
      <c r="I35" s="133"/>
      <c r="J35" s="134"/>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8"/>
      <c r="AI35" s="129"/>
      <c r="AJ35" s="130">
        <f t="shared" ca="1" si="3"/>
        <v>1</v>
      </c>
      <c r="AK35" s="131" t="str">
        <f t="shared" ca="1" si="5"/>
        <v>проверка пройдена</v>
      </c>
      <c r="AL35" s="132">
        <f t="shared" ca="1" si="6"/>
        <v>0</v>
      </c>
    </row>
    <row r="36" spans="1:38" ht="15">
      <c r="A36" s="116">
        <f t="shared" ca="1" si="4"/>
        <v>5</v>
      </c>
      <c r="B36" s="117" t="str">
        <f ca="1">IFERROR(__xludf.DUMMYFUNCTION("""COMPUTED_VALUE"""),"ГБПОУ МО ""Колледж ""Подмосковье""")</f>
        <v>ГБПОУ МО "Колледж "Подмосковье"</v>
      </c>
      <c r="C36" s="118" t="str">
        <f ca="1">IFERROR(__xludf.DUMMYFUNCTION("""COMPUTED_VALUE"""),"ЦФО")</f>
        <v>ЦФО</v>
      </c>
      <c r="D36" s="119" t="str">
        <f ca="1">IFERROR(__xludf.DUMMYFUNCTION("""COMPUTED_VALUE"""),"Московская область")</f>
        <v>Московская область</v>
      </c>
      <c r="E36" s="120" t="str">
        <f ca="1">IFERROR(__xludf.DUMMYFUNCTION("""COMPUTED_VALUE"""),"15.01.32")</f>
        <v>15.01.32</v>
      </c>
      <c r="F36" s="121" t="str">
        <f ca="1">IFERROR(__xludf.DUMMYFUNCTION("""COMPUTED_VALUE"""),"Оператор станков с программным управлением")</f>
        <v>Оператор станков с программным управлением</v>
      </c>
      <c r="G36" s="122" t="str">
        <f ca="1">IF(E36&lt;&gt;"","3","")</f>
        <v>3</v>
      </c>
      <c r="H36" s="151" t="str">
        <f ca="1">IF(E36&lt;&gt;"",БД!$G$6,"")</f>
        <v>из числа лиц с ОВЗ (из строки 02): инвалиды и дети-инвалиды</v>
      </c>
      <c r="I36" s="133"/>
      <c r="J36" s="134"/>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8"/>
      <c r="AI36" s="129"/>
      <c r="AJ36" s="130">
        <f t="shared" ca="1" si="3"/>
        <v>1</v>
      </c>
      <c r="AK36" s="131" t="str">
        <f t="shared" ca="1" si="5"/>
        <v>проверка пройдена</v>
      </c>
      <c r="AL36" s="132">
        <f t="shared" ca="1" si="6"/>
        <v>0</v>
      </c>
    </row>
    <row r="37" spans="1:38" ht="15">
      <c r="A37" s="116">
        <f t="shared" ca="1" si="4"/>
        <v>5</v>
      </c>
      <c r="B37" s="117" t="str">
        <f ca="1">IFERROR(__xludf.DUMMYFUNCTION("""COMPUTED_VALUE"""),"ГБПОУ МО ""Колледж ""Подмосковье""")</f>
        <v>ГБПОУ МО "Колледж "Подмосковье"</v>
      </c>
      <c r="C37" s="118" t="str">
        <f ca="1">IFERROR(__xludf.DUMMYFUNCTION("""COMPUTED_VALUE"""),"ЦФО")</f>
        <v>ЦФО</v>
      </c>
      <c r="D37" s="119" t="str">
        <f ca="1">IFERROR(__xludf.DUMMYFUNCTION("""COMPUTED_VALUE"""),"Московская область")</f>
        <v>Московская область</v>
      </c>
      <c r="E37" s="120" t="str">
        <f ca="1">IFERROR(__xludf.DUMMYFUNCTION("""COMPUTED_VALUE"""),"15.01.32")</f>
        <v>15.01.32</v>
      </c>
      <c r="F37" s="121" t="str">
        <f ca="1">IFERROR(__xludf.DUMMYFUNCTION("""COMPUTED_VALUE"""),"Оператор станков с программным управлением")</f>
        <v>Оператор станков с программным управлением</v>
      </c>
      <c r="G37" s="122" t="str">
        <f ca="1">IF(E37&lt;&gt;"","4","")</f>
        <v>4</v>
      </c>
      <c r="H37" s="151" t="str">
        <f ca="1">IF(E37&lt;&gt;"",БД!$G$7,"")</f>
        <v>Инвалиды и дети-инвалиды (кроме учтенных в строке 03)</v>
      </c>
      <c r="I37" s="133"/>
      <c r="J37" s="134"/>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8"/>
      <c r="AI37" s="129"/>
      <c r="AJ37" s="130">
        <f t="shared" ca="1" si="3"/>
        <v>1</v>
      </c>
      <c r="AK37" s="131" t="str">
        <f t="shared" ca="1" si="5"/>
        <v>проверка пройдена</v>
      </c>
      <c r="AL37" s="132">
        <f t="shared" ca="1" si="6"/>
        <v>0</v>
      </c>
    </row>
    <row r="38" spans="1:38" ht="15">
      <c r="A38" s="135">
        <f t="shared" ca="1" si="4"/>
        <v>5</v>
      </c>
      <c r="B38" s="136" t="str">
        <f ca="1">IFERROR(__xludf.DUMMYFUNCTION("""COMPUTED_VALUE"""),"ГБПОУ МО ""Колледж ""Подмосковье""")</f>
        <v>ГБПОУ МО "Колледж "Подмосковье"</v>
      </c>
      <c r="C38" s="137" t="str">
        <f ca="1">IFERROR(__xludf.DUMMYFUNCTION("""COMPUTED_VALUE"""),"ЦФО")</f>
        <v>ЦФО</v>
      </c>
      <c r="D38" s="138" t="str">
        <f ca="1">IFERROR(__xludf.DUMMYFUNCTION("""COMPUTED_VALUE"""),"Московская область")</f>
        <v>Московская область</v>
      </c>
      <c r="E38" s="139" t="str">
        <f ca="1">IFERROR(__xludf.DUMMYFUNCTION("""COMPUTED_VALUE"""),"15.01.32")</f>
        <v>15.01.32</v>
      </c>
      <c r="F38" s="140" t="str">
        <f ca="1">IFERROR(__xludf.DUMMYFUNCTION("""COMPUTED_VALUE"""),"Оператор станков с программным управлением")</f>
        <v>Оператор станков с программным управлением</v>
      </c>
      <c r="G38" s="141" t="str">
        <f ca="1">IF(E38&lt;&gt;"","5","")</f>
        <v>5</v>
      </c>
      <c r="H38" s="152" t="str">
        <f ca="1">IF(E38&lt;&gt;"",БД!$G$8,"")</f>
        <v>Имеют договор о целевом обучении</v>
      </c>
      <c r="I38" s="153"/>
      <c r="J38" s="154"/>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6"/>
      <c r="AI38" s="147"/>
      <c r="AJ38" s="148">
        <f t="shared" ca="1" si="3"/>
        <v>1</v>
      </c>
      <c r="AK38" s="149" t="str">
        <f t="shared" ca="1" si="5"/>
        <v>проверка пройдена</v>
      </c>
      <c r="AL38" s="132">
        <f t="shared" ca="1" si="6"/>
        <v>0</v>
      </c>
    </row>
    <row r="39" spans="1:38" ht="15">
      <c r="A39" s="99">
        <f t="shared" ca="1" si="4"/>
        <v>6</v>
      </c>
      <c r="B39" s="100" t="str">
        <f ca="1">IFERROR(__xludf.DUMMYFUNCTION("""COMPUTED_VALUE"""),"ГБПОУ МО ""Колледж ""Подмосковье""")</f>
        <v>ГБПОУ МО "Колледж "Подмосковье"</v>
      </c>
      <c r="C39" s="101" t="str">
        <f ca="1">IFERROR(__xludf.DUMMYFUNCTION("""COMPUTED_VALUE"""),"ЦФО")</f>
        <v>ЦФО</v>
      </c>
      <c r="D39" s="102" t="str">
        <f ca="1">IFERROR(__xludf.DUMMYFUNCTION("""COMPUTED_VALUE"""),"Московская область")</f>
        <v>Московская область</v>
      </c>
      <c r="E39" s="103" t="str">
        <f ca="1">IFERROR(__xludf.DUMMYFUNCTION("""COMPUTED_VALUE"""),"15.01.35")</f>
        <v>15.01.35</v>
      </c>
      <c r="F39" s="104" t="str">
        <f ca="1">IFERROR(__xludf.DUMMYFUNCTION("""COMPUTED_VALUE"""),"Мастер слесарных работ")</f>
        <v>Мастер слесарных работ</v>
      </c>
      <c r="G39" s="105" t="str">
        <f ca="1">IF(E39&lt;&gt;"","1","")</f>
        <v>1</v>
      </c>
      <c r="H39" s="150" t="str">
        <f ca="1">IF(E39&lt;&gt;"",БД!$G$4,"")</f>
        <v>Всего (общая численность выпускников)</v>
      </c>
      <c r="I39" s="107">
        <v>24</v>
      </c>
      <c r="J39" s="108">
        <v>11</v>
      </c>
      <c r="K39" s="109">
        <v>11</v>
      </c>
      <c r="L39" s="109">
        <v>7</v>
      </c>
      <c r="M39" s="109"/>
      <c r="N39" s="110"/>
      <c r="O39" s="109">
        <v>2</v>
      </c>
      <c r="P39" s="109">
        <v>11</v>
      </c>
      <c r="Q39" s="109"/>
      <c r="R39" s="110"/>
      <c r="S39" s="110"/>
      <c r="T39" s="110"/>
      <c r="U39" s="110"/>
      <c r="V39" s="110"/>
      <c r="W39" s="109"/>
      <c r="X39" s="110"/>
      <c r="Y39" s="110"/>
      <c r="Z39" s="110"/>
      <c r="AA39" s="110"/>
      <c r="AB39" s="110"/>
      <c r="AC39" s="110"/>
      <c r="AD39" s="110"/>
      <c r="AE39" s="110"/>
      <c r="AF39" s="110"/>
      <c r="AG39" s="110"/>
      <c r="AH39" s="111"/>
      <c r="AI39" s="112"/>
      <c r="AJ39" s="113">
        <f t="shared" ca="1" si="3"/>
        <v>0.5</v>
      </c>
      <c r="AK39" s="114" t="str">
        <f t="shared" ca="1" si="5"/>
        <v>проверка пройдена</v>
      </c>
      <c r="AL39" s="132">
        <f t="shared" ca="1" si="6"/>
        <v>0</v>
      </c>
    </row>
    <row r="40" spans="1:38" ht="15">
      <c r="A40" s="116">
        <f t="shared" ca="1" si="4"/>
        <v>6</v>
      </c>
      <c r="B40" s="117" t="str">
        <f ca="1">IFERROR(__xludf.DUMMYFUNCTION("""COMPUTED_VALUE"""),"ГБПОУ МО ""Колледж ""Подмосковье""")</f>
        <v>ГБПОУ МО "Колледж "Подмосковье"</v>
      </c>
      <c r="C40" s="118" t="str">
        <f ca="1">IFERROR(__xludf.DUMMYFUNCTION("""COMPUTED_VALUE"""),"ЦФО")</f>
        <v>ЦФО</v>
      </c>
      <c r="D40" s="119" t="str">
        <f ca="1">IFERROR(__xludf.DUMMYFUNCTION("""COMPUTED_VALUE"""),"Московская область")</f>
        <v>Московская область</v>
      </c>
      <c r="E40" s="120" t="str">
        <f ca="1">IFERROR(__xludf.DUMMYFUNCTION("""COMPUTED_VALUE"""),"15.01.35")</f>
        <v>15.01.35</v>
      </c>
      <c r="F40" s="121" t="str">
        <f ca="1">IFERROR(__xludf.DUMMYFUNCTION("""COMPUTED_VALUE"""),"Мастер слесарных работ")</f>
        <v>Мастер слесарных работ</v>
      </c>
      <c r="G40" s="122" t="str">
        <f ca="1">IF(E40&lt;&gt;"","2","")</f>
        <v>2</v>
      </c>
      <c r="H40" s="151" t="str">
        <f ca="1">IF(E40&lt;&gt;"",БД!$G$5,"")</f>
        <v>из общей численности выпускников (из строки 01): лица с ОВЗ</v>
      </c>
      <c r="I40" s="133"/>
      <c r="J40" s="134"/>
      <c r="K40" s="127"/>
      <c r="L40" s="127"/>
      <c r="M40" s="127"/>
      <c r="N40" s="127"/>
      <c r="O40" s="126"/>
      <c r="P40" s="127"/>
      <c r="Q40" s="127"/>
      <c r="R40" s="127"/>
      <c r="S40" s="127"/>
      <c r="T40" s="127"/>
      <c r="U40" s="127"/>
      <c r="V40" s="127"/>
      <c r="W40" s="127"/>
      <c r="X40" s="127"/>
      <c r="Y40" s="127"/>
      <c r="Z40" s="127"/>
      <c r="AA40" s="127"/>
      <c r="AB40" s="127"/>
      <c r="AC40" s="127"/>
      <c r="AD40" s="127"/>
      <c r="AE40" s="127"/>
      <c r="AF40" s="127"/>
      <c r="AG40" s="127"/>
      <c r="AH40" s="128"/>
      <c r="AI40" s="129"/>
      <c r="AJ40" s="130">
        <f t="shared" ca="1" si="3"/>
        <v>1</v>
      </c>
      <c r="AK40" s="131" t="str">
        <f t="shared" ca="1" si="5"/>
        <v>проверка пройдена</v>
      </c>
      <c r="AL40" s="132">
        <f t="shared" ca="1" si="6"/>
        <v>0</v>
      </c>
    </row>
    <row r="41" spans="1:38" ht="15">
      <c r="A41" s="116">
        <f t="shared" ca="1" si="4"/>
        <v>6</v>
      </c>
      <c r="B41" s="117" t="str">
        <f ca="1">IFERROR(__xludf.DUMMYFUNCTION("""COMPUTED_VALUE"""),"ГБПОУ МО ""Колледж ""Подмосковье""")</f>
        <v>ГБПОУ МО "Колледж "Подмосковье"</v>
      </c>
      <c r="C41" s="118" t="str">
        <f ca="1">IFERROR(__xludf.DUMMYFUNCTION("""COMPUTED_VALUE"""),"ЦФО")</f>
        <v>ЦФО</v>
      </c>
      <c r="D41" s="119" t="str">
        <f ca="1">IFERROR(__xludf.DUMMYFUNCTION("""COMPUTED_VALUE"""),"Московская область")</f>
        <v>Московская область</v>
      </c>
      <c r="E41" s="120" t="str">
        <f ca="1">IFERROR(__xludf.DUMMYFUNCTION("""COMPUTED_VALUE"""),"15.01.35")</f>
        <v>15.01.35</v>
      </c>
      <c r="F41" s="121" t="str">
        <f ca="1">IFERROR(__xludf.DUMMYFUNCTION("""COMPUTED_VALUE"""),"Мастер слесарных работ")</f>
        <v>Мастер слесарных работ</v>
      </c>
      <c r="G41" s="122" t="str">
        <f ca="1">IF(E41&lt;&gt;"","3","")</f>
        <v>3</v>
      </c>
      <c r="H41" s="151" t="str">
        <f ca="1">IF(E41&lt;&gt;"",БД!$G$6,"")</f>
        <v>из числа лиц с ОВЗ (из строки 02): инвалиды и дети-инвалиды</v>
      </c>
      <c r="I41" s="133"/>
      <c r="J41" s="134"/>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8"/>
      <c r="AI41" s="129"/>
      <c r="AJ41" s="130">
        <f t="shared" ca="1" si="3"/>
        <v>1</v>
      </c>
      <c r="AK41" s="131" t="str">
        <f t="shared" ca="1" si="5"/>
        <v>проверка пройдена</v>
      </c>
      <c r="AL41" s="132">
        <f t="shared" ca="1" si="6"/>
        <v>0</v>
      </c>
    </row>
    <row r="42" spans="1:38" ht="15">
      <c r="A42" s="116">
        <f t="shared" ca="1" si="4"/>
        <v>6</v>
      </c>
      <c r="B42" s="117" t="str">
        <f ca="1">IFERROR(__xludf.DUMMYFUNCTION("""COMPUTED_VALUE"""),"ГБПОУ МО ""Колледж ""Подмосковье""")</f>
        <v>ГБПОУ МО "Колледж "Подмосковье"</v>
      </c>
      <c r="C42" s="118" t="str">
        <f ca="1">IFERROR(__xludf.DUMMYFUNCTION("""COMPUTED_VALUE"""),"ЦФО")</f>
        <v>ЦФО</v>
      </c>
      <c r="D42" s="119" t="str">
        <f ca="1">IFERROR(__xludf.DUMMYFUNCTION("""COMPUTED_VALUE"""),"Московская область")</f>
        <v>Московская область</v>
      </c>
      <c r="E42" s="120" t="str">
        <f ca="1">IFERROR(__xludf.DUMMYFUNCTION("""COMPUTED_VALUE"""),"15.01.35")</f>
        <v>15.01.35</v>
      </c>
      <c r="F42" s="121" t="str">
        <f ca="1">IFERROR(__xludf.DUMMYFUNCTION("""COMPUTED_VALUE"""),"Мастер слесарных работ")</f>
        <v>Мастер слесарных работ</v>
      </c>
      <c r="G42" s="122" t="str">
        <f ca="1">IF(E42&lt;&gt;"","4","")</f>
        <v>4</v>
      </c>
      <c r="H42" s="151" t="str">
        <f ca="1">IF(E42&lt;&gt;"",БД!$G$7,"")</f>
        <v>Инвалиды и дети-инвалиды (кроме учтенных в строке 03)</v>
      </c>
      <c r="I42" s="124">
        <v>1</v>
      </c>
      <c r="J42" s="125">
        <v>1</v>
      </c>
      <c r="K42" s="126">
        <v>1</v>
      </c>
      <c r="L42" s="126">
        <v>1</v>
      </c>
      <c r="M42" s="127"/>
      <c r="N42" s="127"/>
      <c r="O42" s="127"/>
      <c r="P42" s="127"/>
      <c r="Q42" s="127"/>
      <c r="R42" s="127"/>
      <c r="S42" s="127"/>
      <c r="T42" s="127"/>
      <c r="U42" s="127"/>
      <c r="V42" s="127"/>
      <c r="W42" s="127"/>
      <c r="X42" s="127"/>
      <c r="Y42" s="127"/>
      <c r="Z42" s="127"/>
      <c r="AA42" s="127"/>
      <c r="AB42" s="127"/>
      <c r="AC42" s="127"/>
      <c r="AD42" s="127"/>
      <c r="AE42" s="127"/>
      <c r="AF42" s="127"/>
      <c r="AG42" s="127"/>
      <c r="AH42" s="128"/>
      <c r="AI42" s="129"/>
      <c r="AJ42" s="130">
        <f t="shared" ca="1" si="3"/>
        <v>1</v>
      </c>
      <c r="AK42" s="131" t="str">
        <f t="shared" ca="1" si="5"/>
        <v>проверка пройдена</v>
      </c>
      <c r="AL42" s="132">
        <f t="shared" ca="1" si="6"/>
        <v>0</v>
      </c>
    </row>
    <row r="43" spans="1:38" ht="15">
      <c r="A43" s="135">
        <f t="shared" ca="1" si="4"/>
        <v>6</v>
      </c>
      <c r="B43" s="136" t="str">
        <f ca="1">IFERROR(__xludf.DUMMYFUNCTION("""COMPUTED_VALUE"""),"ГБПОУ МО ""Колледж ""Подмосковье""")</f>
        <v>ГБПОУ МО "Колледж "Подмосковье"</v>
      </c>
      <c r="C43" s="137" t="str">
        <f ca="1">IFERROR(__xludf.DUMMYFUNCTION("""COMPUTED_VALUE"""),"ЦФО")</f>
        <v>ЦФО</v>
      </c>
      <c r="D43" s="138" t="str">
        <f ca="1">IFERROR(__xludf.DUMMYFUNCTION("""COMPUTED_VALUE"""),"Московская область")</f>
        <v>Московская область</v>
      </c>
      <c r="E43" s="139" t="str">
        <f ca="1">IFERROR(__xludf.DUMMYFUNCTION("""COMPUTED_VALUE"""),"15.01.35")</f>
        <v>15.01.35</v>
      </c>
      <c r="F43" s="140" t="str">
        <f ca="1">IFERROR(__xludf.DUMMYFUNCTION("""COMPUTED_VALUE"""),"Мастер слесарных работ")</f>
        <v>Мастер слесарных работ</v>
      </c>
      <c r="G43" s="141" t="str">
        <f ca="1">IF(E43&lt;&gt;"","5","")</f>
        <v>5</v>
      </c>
      <c r="H43" s="152" t="str">
        <f ca="1">IF(E43&lt;&gt;"",БД!$G$8,"")</f>
        <v>Имеют договор о целевом обучении</v>
      </c>
      <c r="I43" s="153"/>
      <c r="J43" s="154"/>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6"/>
      <c r="AI43" s="147"/>
      <c r="AJ43" s="148">
        <f t="shared" ca="1" si="3"/>
        <v>1</v>
      </c>
      <c r="AK43" s="149" t="str">
        <f t="shared" ca="1" si="5"/>
        <v>проверка пройдена</v>
      </c>
      <c r="AL43" s="132">
        <f t="shared" ca="1" si="6"/>
        <v>0</v>
      </c>
    </row>
    <row r="44" spans="1:38" ht="15">
      <c r="A44" s="99">
        <f t="shared" ca="1" si="4"/>
        <v>7</v>
      </c>
      <c r="B44" s="100" t="str">
        <f ca="1">IFERROR(__xludf.DUMMYFUNCTION("""COMPUTED_VALUE"""),"ГБПОУ МО ""Колледж ""Подмосковье""")</f>
        <v>ГБПОУ МО "Колледж "Подмосковье"</v>
      </c>
      <c r="C44" s="101" t="str">
        <f ca="1">IFERROR(__xludf.DUMMYFUNCTION("""COMPUTED_VALUE"""),"ЦФО")</f>
        <v>ЦФО</v>
      </c>
      <c r="D44" s="102" t="str">
        <f ca="1">IFERROR(__xludf.DUMMYFUNCTION("""COMPUTED_VALUE"""),"Московская область")</f>
        <v>Московская область</v>
      </c>
      <c r="E44" s="103" t="str">
        <f ca="1">IFERROR(__xludf.DUMMYFUNCTION("""COMPUTED_VALUE"""),"20.01.01")</f>
        <v>20.01.01</v>
      </c>
      <c r="F44" s="104" t="str">
        <f ca="1">IFERROR(__xludf.DUMMYFUNCTION("""COMPUTED_VALUE"""),"Пожарный")</f>
        <v>Пожарный</v>
      </c>
      <c r="G44" s="105" t="str">
        <f ca="1">IF(E44&lt;&gt;"","1","")</f>
        <v>1</v>
      </c>
      <c r="H44" s="106" t="str">
        <f ca="1">IF(E44&lt;&gt;"",БД!$G$4,"")</f>
        <v>Всего (общая численность выпускников)</v>
      </c>
      <c r="I44" s="107">
        <v>25</v>
      </c>
      <c r="J44" s="108"/>
      <c r="K44" s="109"/>
      <c r="L44" s="109"/>
      <c r="M44" s="109"/>
      <c r="N44" s="110"/>
      <c r="O44" s="109">
        <v>1</v>
      </c>
      <c r="P44" s="109">
        <v>24</v>
      </c>
      <c r="Q44" s="110"/>
      <c r="R44" s="110"/>
      <c r="S44" s="110"/>
      <c r="T44" s="110"/>
      <c r="U44" s="110"/>
      <c r="V44" s="110"/>
      <c r="W44" s="110"/>
      <c r="X44" s="110"/>
      <c r="Y44" s="110"/>
      <c r="Z44" s="110"/>
      <c r="AA44" s="110"/>
      <c r="AB44" s="110"/>
      <c r="AC44" s="110"/>
      <c r="AD44" s="110"/>
      <c r="AE44" s="110"/>
      <c r="AF44" s="110"/>
      <c r="AG44" s="109"/>
      <c r="AH44" s="111"/>
      <c r="AI44" s="112"/>
      <c r="AJ44" s="113">
        <f t="shared" ca="1" si="3"/>
        <v>0</v>
      </c>
      <c r="AK44" s="114" t="str">
        <f t="shared" ca="1" si="5"/>
        <v>проверка пройдена</v>
      </c>
      <c r="AL44" s="132">
        <f t="shared" ca="1" si="6"/>
        <v>0</v>
      </c>
    </row>
    <row r="45" spans="1:38" ht="15">
      <c r="A45" s="116">
        <f t="shared" ca="1" si="4"/>
        <v>7</v>
      </c>
      <c r="B45" s="117" t="str">
        <f ca="1">IFERROR(__xludf.DUMMYFUNCTION("""COMPUTED_VALUE"""),"ГБПОУ МО ""Колледж ""Подмосковье""")</f>
        <v>ГБПОУ МО "Колледж "Подмосковье"</v>
      </c>
      <c r="C45" s="118" t="str">
        <f ca="1">IFERROR(__xludf.DUMMYFUNCTION("""COMPUTED_VALUE"""),"ЦФО")</f>
        <v>ЦФО</v>
      </c>
      <c r="D45" s="119" t="str">
        <f ca="1">IFERROR(__xludf.DUMMYFUNCTION("""COMPUTED_VALUE"""),"Московская область")</f>
        <v>Московская область</v>
      </c>
      <c r="E45" s="120" t="str">
        <f ca="1">IFERROR(__xludf.DUMMYFUNCTION("""COMPUTED_VALUE"""),"20.01.01")</f>
        <v>20.01.01</v>
      </c>
      <c r="F45" s="121" t="str">
        <f ca="1">IFERROR(__xludf.DUMMYFUNCTION("""COMPUTED_VALUE"""),"Пожарный")</f>
        <v>Пожарный</v>
      </c>
      <c r="G45" s="122" t="str">
        <f ca="1">IF(E45&lt;&gt;"","2","")</f>
        <v>2</v>
      </c>
      <c r="H45" s="123" t="str">
        <f ca="1">IF(E45&lt;&gt;"",БД!$G$5,"")</f>
        <v>из общей численности выпускников (из строки 01): лица с ОВЗ</v>
      </c>
      <c r="I45" s="133"/>
      <c r="J45" s="125"/>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8"/>
      <c r="AI45" s="129"/>
      <c r="AJ45" s="130">
        <f t="shared" ca="1" si="3"/>
        <v>1</v>
      </c>
      <c r="AK45" s="131" t="str">
        <f t="shared" ca="1" si="5"/>
        <v>проверка пройдена</v>
      </c>
      <c r="AL45" s="132">
        <f t="shared" ca="1" si="6"/>
        <v>0</v>
      </c>
    </row>
    <row r="46" spans="1:38" ht="15">
      <c r="A46" s="116">
        <f t="shared" ca="1" si="4"/>
        <v>7</v>
      </c>
      <c r="B46" s="117" t="str">
        <f ca="1">IFERROR(__xludf.DUMMYFUNCTION("""COMPUTED_VALUE"""),"ГБПОУ МО ""Колледж ""Подмосковье""")</f>
        <v>ГБПОУ МО "Колледж "Подмосковье"</v>
      </c>
      <c r="C46" s="118" t="str">
        <f ca="1">IFERROR(__xludf.DUMMYFUNCTION("""COMPUTED_VALUE"""),"ЦФО")</f>
        <v>ЦФО</v>
      </c>
      <c r="D46" s="119" t="str">
        <f ca="1">IFERROR(__xludf.DUMMYFUNCTION("""COMPUTED_VALUE"""),"Московская область")</f>
        <v>Московская область</v>
      </c>
      <c r="E46" s="120" t="str">
        <f ca="1">IFERROR(__xludf.DUMMYFUNCTION("""COMPUTED_VALUE"""),"20.01.01")</f>
        <v>20.01.01</v>
      </c>
      <c r="F46" s="121" t="str">
        <f ca="1">IFERROR(__xludf.DUMMYFUNCTION("""COMPUTED_VALUE"""),"Пожарный")</f>
        <v>Пожарный</v>
      </c>
      <c r="G46" s="122" t="str">
        <f ca="1">IF(E46&lt;&gt;"","3","")</f>
        <v>3</v>
      </c>
      <c r="H46" s="123" t="str">
        <f ca="1">IF(E46&lt;&gt;"",БД!$G$6,"")</f>
        <v>из числа лиц с ОВЗ (из строки 02): инвалиды и дети-инвалиды</v>
      </c>
      <c r="I46" s="133"/>
      <c r="J46" s="134"/>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6"/>
      <c r="AH46" s="128"/>
      <c r="AI46" s="129"/>
      <c r="AJ46" s="130">
        <f t="shared" ca="1" si="3"/>
        <v>1</v>
      </c>
      <c r="AK46" s="131" t="str">
        <f t="shared" ca="1" si="5"/>
        <v>проверка пройдена</v>
      </c>
      <c r="AL46" s="132">
        <f t="shared" ca="1" si="6"/>
        <v>0</v>
      </c>
    </row>
    <row r="47" spans="1:38" ht="15">
      <c r="A47" s="116">
        <f t="shared" ca="1" si="4"/>
        <v>7</v>
      </c>
      <c r="B47" s="117" t="str">
        <f ca="1">IFERROR(__xludf.DUMMYFUNCTION("""COMPUTED_VALUE"""),"ГБПОУ МО ""Колледж ""Подмосковье""")</f>
        <v>ГБПОУ МО "Колледж "Подмосковье"</v>
      </c>
      <c r="C47" s="118" t="str">
        <f ca="1">IFERROR(__xludf.DUMMYFUNCTION("""COMPUTED_VALUE"""),"ЦФО")</f>
        <v>ЦФО</v>
      </c>
      <c r="D47" s="119" t="str">
        <f ca="1">IFERROR(__xludf.DUMMYFUNCTION("""COMPUTED_VALUE"""),"Московская область")</f>
        <v>Московская область</v>
      </c>
      <c r="E47" s="120" t="str">
        <f ca="1">IFERROR(__xludf.DUMMYFUNCTION("""COMPUTED_VALUE"""),"20.01.01")</f>
        <v>20.01.01</v>
      </c>
      <c r="F47" s="121" t="str">
        <f ca="1">IFERROR(__xludf.DUMMYFUNCTION("""COMPUTED_VALUE"""),"Пожарный")</f>
        <v>Пожарный</v>
      </c>
      <c r="G47" s="122" t="str">
        <f ca="1">IF(E47&lt;&gt;"","4","")</f>
        <v>4</v>
      </c>
      <c r="H47" s="123" t="str">
        <f ca="1">IF(E47&lt;&gt;"",БД!$G$7,"")</f>
        <v>Инвалиды и дети-инвалиды (кроме учтенных в строке 03)</v>
      </c>
      <c r="I47" s="124"/>
      <c r="J47" s="134"/>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8"/>
      <c r="AI47" s="129"/>
      <c r="AJ47" s="130">
        <f t="shared" ca="1" si="3"/>
        <v>1</v>
      </c>
      <c r="AK47" s="131" t="str">
        <f t="shared" ca="1" si="5"/>
        <v>проверка пройдена</v>
      </c>
      <c r="AL47" s="132">
        <f t="shared" ca="1" si="6"/>
        <v>0</v>
      </c>
    </row>
    <row r="48" spans="1:38" ht="15">
      <c r="A48" s="135">
        <f t="shared" ca="1" si="4"/>
        <v>7</v>
      </c>
      <c r="B48" s="136" t="str">
        <f ca="1">IFERROR(__xludf.DUMMYFUNCTION("""COMPUTED_VALUE"""),"ГБПОУ МО ""Колледж ""Подмосковье""")</f>
        <v>ГБПОУ МО "Колледж "Подмосковье"</v>
      </c>
      <c r="C48" s="137" t="str">
        <f ca="1">IFERROR(__xludf.DUMMYFUNCTION("""COMPUTED_VALUE"""),"ЦФО")</f>
        <v>ЦФО</v>
      </c>
      <c r="D48" s="138" t="str">
        <f ca="1">IFERROR(__xludf.DUMMYFUNCTION("""COMPUTED_VALUE"""),"Московская область")</f>
        <v>Московская область</v>
      </c>
      <c r="E48" s="139" t="str">
        <f ca="1">IFERROR(__xludf.DUMMYFUNCTION("""COMPUTED_VALUE"""),"20.01.01")</f>
        <v>20.01.01</v>
      </c>
      <c r="F48" s="140" t="str">
        <f ca="1">IFERROR(__xludf.DUMMYFUNCTION("""COMPUTED_VALUE"""),"Пожарный")</f>
        <v>Пожарный</v>
      </c>
      <c r="G48" s="141" t="str">
        <f ca="1">IF(E48&lt;&gt;"","5","")</f>
        <v>5</v>
      </c>
      <c r="H48" s="142" t="str">
        <f ca="1">IF(E48&lt;&gt;"",БД!$G$8,"")</f>
        <v>Имеют договор о целевом обучении</v>
      </c>
      <c r="I48" s="143"/>
      <c r="J48" s="154"/>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6"/>
      <c r="AI48" s="147"/>
      <c r="AJ48" s="148">
        <f t="shared" ca="1" si="3"/>
        <v>1</v>
      </c>
      <c r="AK48" s="149" t="str">
        <f t="shared" ca="1" si="5"/>
        <v>проверка пройдена</v>
      </c>
      <c r="AL48" s="132">
        <f t="shared" ca="1" si="6"/>
        <v>0</v>
      </c>
    </row>
    <row r="49" spans="1:38" ht="15">
      <c r="A49" s="99">
        <f t="shared" ca="1" si="4"/>
        <v>8</v>
      </c>
      <c r="B49" s="100" t="str">
        <f ca="1">IFERROR(__xludf.DUMMYFUNCTION("""COMPUTED_VALUE"""),"ГБПОУ МО ""Колледж ""Подмосковье""")</f>
        <v>ГБПОУ МО "Колледж "Подмосковье"</v>
      </c>
      <c r="C49" s="101" t="str">
        <f ca="1">IFERROR(__xludf.DUMMYFUNCTION("""COMPUTED_VALUE"""),"ЦФО")</f>
        <v>ЦФО</v>
      </c>
      <c r="D49" s="102" t="str">
        <f ca="1">IFERROR(__xludf.DUMMYFUNCTION("""COMPUTED_VALUE"""),"Московская область")</f>
        <v>Московская область</v>
      </c>
      <c r="E49" s="103" t="str">
        <f ca="1">IFERROR(__xludf.DUMMYFUNCTION("""COMPUTED_VALUE"""),"23.01.03")</f>
        <v>23.01.03</v>
      </c>
      <c r="F49" s="104" t="str">
        <f ca="1">IFERROR(__xludf.DUMMYFUNCTION("""COMPUTED_VALUE"""),"Автомеханик")</f>
        <v>Автомеханик</v>
      </c>
      <c r="G49" s="105" t="str">
        <f ca="1">IF(E49&lt;&gt;"","1","")</f>
        <v>1</v>
      </c>
      <c r="H49" s="150" t="str">
        <f ca="1">IF(E49&lt;&gt;"",БД!$G$4,"")</f>
        <v>Всего (общая численность выпускников)</v>
      </c>
      <c r="I49" s="107">
        <v>25</v>
      </c>
      <c r="J49" s="108">
        <v>14</v>
      </c>
      <c r="K49" s="109">
        <v>14</v>
      </c>
      <c r="L49" s="109">
        <v>10</v>
      </c>
      <c r="M49" s="109"/>
      <c r="N49" s="110"/>
      <c r="O49" s="109">
        <v>2</v>
      </c>
      <c r="P49" s="109">
        <v>9</v>
      </c>
      <c r="Q49" s="110"/>
      <c r="R49" s="110"/>
      <c r="S49" s="110"/>
      <c r="T49" s="110"/>
      <c r="U49" s="110"/>
      <c r="V49" s="110"/>
      <c r="W49" s="110"/>
      <c r="X49" s="110"/>
      <c r="Y49" s="110"/>
      <c r="Z49" s="110"/>
      <c r="AA49" s="110"/>
      <c r="AB49" s="110"/>
      <c r="AC49" s="110"/>
      <c r="AD49" s="110"/>
      <c r="AE49" s="110"/>
      <c r="AF49" s="110"/>
      <c r="AG49" s="110"/>
      <c r="AH49" s="111"/>
      <c r="AI49" s="112"/>
      <c r="AJ49" s="113">
        <f t="shared" ca="1" si="3"/>
        <v>0.60869565217391308</v>
      </c>
      <c r="AK49" s="114" t="str">
        <f t="shared" ca="1" si="5"/>
        <v>проверка пройдена</v>
      </c>
      <c r="AL49" s="132">
        <f t="shared" ca="1" si="6"/>
        <v>0</v>
      </c>
    </row>
    <row r="50" spans="1:38" ht="15">
      <c r="A50" s="116">
        <f t="shared" ca="1" si="4"/>
        <v>8</v>
      </c>
      <c r="B50" s="117" t="str">
        <f ca="1">IFERROR(__xludf.DUMMYFUNCTION("""COMPUTED_VALUE"""),"ГБПОУ МО ""Колледж ""Подмосковье""")</f>
        <v>ГБПОУ МО "Колледж "Подмосковье"</v>
      </c>
      <c r="C50" s="118" t="str">
        <f ca="1">IFERROR(__xludf.DUMMYFUNCTION("""COMPUTED_VALUE"""),"ЦФО")</f>
        <v>ЦФО</v>
      </c>
      <c r="D50" s="119" t="str">
        <f ca="1">IFERROR(__xludf.DUMMYFUNCTION("""COMPUTED_VALUE"""),"Московская область")</f>
        <v>Московская область</v>
      </c>
      <c r="E50" s="120" t="str">
        <f ca="1">IFERROR(__xludf.DUMMYFUNCTION("""COMPUTED_VALUE"""),"23.01.03")</f>
        <v>23.01.03</v>
      </c>
      <c r="F50" s="121" t="str">
        <f ca="1">IFERROR(__xludf.DUMMYFUNCTION("""COMPUTED_VALUE"""),"Автомеханик")</f>
        <v>Автомеханик</v>
      </c>
      <c r="G50" s="122" t="str">
        <f ca="1">IF(E50&lt;&gt;"","2","")</f>
        <v>2</v>
      </c>
      <c r="H50" s="151" t="str">
        <f ca="1">IF(E50&lt;&gt;"",БД!$G$5,"")</f>
        <v>из общей численности выпускников (из строки 01): лица с ОВЗ</v>
      </c>
      <c r="I50" s="133"/>
      <c r="J50" s="134"/>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8"/>
      <c r="AI50" s="129"/>
      <c r="AJ50" s="130">
        <f t="shared" ca="1" si="3"/>
        <v>1</v>
      </c>
      <c r="AK50" s="131" t="str">
        <f t="shared" ca="1" si="5"/>
        <v>проверка пройдена</v>
      </c>
      <c r="AL50" s="132">
        <f t="shared" ca="1" si="6"/>
        <v>0</v>
      </c>
    </row>
    <row r="51" spans="1:38" ht="15">
      <c r="A51" s="116">
        <f t="shared" ca="1" si="4"/>
        <v>8</v>
      </c>
      <c r="B51" s="117" t="str">
        <f ca="1">IFERROR(__xludf.DUMMYFUNCTION("""COMPUTED_VALUE"""),"ГБПОУ МО ""Колледж ""Подмосковье""")</f>
        <v>ГБПОУ МО "Колледж "Подмосковье"</v>
      </c>
      <c r="C51" s="118" t="str">
        <f ca="1">IFERROR(__xludf.DUMMYFUNCTION("""COMPUTED_VALUE"""),"ЦФО")</f>
        <v>ЦФО</v>
      </c>
      <c r="D51" s="119" t="str">
        <f ca="1">IFERROR(__xludf.DUMMYFUNCTION("""COMPUTED_VALUE"""),"Московская область")</f>
        <v>Московская область</v>
      </c>
      <c r="E51" s="120" t="str">
        <f ca="1">IFERROR(__xludf.DUMMYFUNCTION("""COMPUTED_VALUE"""),"23.01.03")</f>
        <v>23.01.03</v>
      </c>
      <c r="F51" s="121" t="str">
        <f ca="1">IFERROR(__xludf.DUMMYFUNCTION("""COMPUTED_VALUE"""),"Автомеханик")</f>
        <v>Автомеханик</v>
      </c>
      <c r="G51" s="122" t="str">
        <f ca="1">IF(E51&lt;&gt;"","3","")</f>
        <v>3</v>
      </c>
      <c r="H51" s="151" t="str">
        <f ca="1">IF(E51&lt;&gt;"",БД!$G$6,"")</f>
        <v>из числа лиц с ОВЗ (из строки 02): инвалиды и дети-инвалиды</v>
      </c>
      <c r="I51" s="133"/>
      <c r="J51" s="134"/>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8"/>
      <c r="AI51" s="129"/>
      <c r="AJ51" s="130">
        <f t="shared" ca="1" si="3"/>
        <v>1</v>
      </c>
      <c r="AK51" s="131" t="str">
        <f t="shared" ca="1" si="5"/>
        <v>проверка пройдена</v>
      </c>
      <c r="AL51" s="132">
        <f t="shared" ca="1" si="6"/>
        <v>0</v>
      </c>
    </row>
    <row r="52" spans="1:38" ht="15">
      <c r="A52" s="116">
        <f t="shared" ca="1" si="4"/>
        <v>8</v>
      </c>
      <c r="B52" s="117" t="str">
        <f ca="1">IFERROR(__xludf.DUMMYFUNCTION("""COMPUTED_VALUE"""),"ГБПОУ МО ""Колледж ""Подмосковье""")</f>
        <v>ГБПОУ МО "Колледж "Подмосковье"</v>
      </c>
      <c r="C52" s="118" t="str">
        <f ca="1">IFERROR(__xludf.DUMMYFUNCTION("""COMPUTED_VALUE"""),"ЦФО")</f>
        <v>ЦФО</v>
      </c>
      <c r="D52" s="119" t="str">
        <f ca="1">IFERROR(__xludf.DUMMYFUNCTION("""COMPUTED_VALUE"""),"Московская область")</f>
        <v>Московская область</v>
      </c>
      <c r="E52" s="120" t="str">
        <f ca="1">IFERROR(__xludf.DUMMYFUNCTION("""COMPUTED_VALUE"""),"23.01.03")</f>
        <v>23.01.03</v>
      </c>
      <c r="F52" s="121" t="str">
        <f ca="1">IFERROR(__xludf.DUMMYFUNCTION("""COMPUTED_VALUE"""),"Автомеханик")</f>
        <v>Автомеханик</v>
      </c>
      <c r="G52" s="122" t="str">
        <f ca="1">IF(E52&lt;&gt;"","4","")</f>
        <v>4</v>
      </c>
      <c r="H52" s="151" t="str">
        <f ca="1">IF(E52&lt;&gt;"",БД!$G$7,"")</f>
        <v>Инвалиды и дети-инвалиды (кроме учтенных в строке 03)</v>
      </c>
      <c r="I52" s="133"/>
      <c r="J52" s="134"/>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8"/>
      <c r="AI52" s="129"/>
      <c r="AJ52" s="130">
        <f t="shared" ca="1" si="3"/>
        <v>1</v>
      </c>
      <c r="AK52" s="131" t="str">
        <f t="shared" ca="1" si="5"/>
        <v>проверка пройдена</v>
      </c>
      <c r="AL52" s="132">
        <f t="shared" ca="1" si="6"/>
        <v>0</v>
      </c>
    </row>
    <row r="53" spans="1:38" ht="15">
      <c r="A53" s="135">
        <f t="shared" ca="1" si="4"/>
        <v>8</v>
      </c>
      <c r="B53" s="136" t="str">
        <f ca="1">IFERROR(__xludf.DUMMYFUNCTION("""COMPUTED_VALUE"""),"ГБПОУ МО ""Колледж ""Подмосковье""")</f>
        <v>ГБПОУ МО "Колледж "Подмосковье"</v>
      </c>
      <c r="C53" s="137" t="str">
        <f ca="1">IFERROR(__xludf.DUMMYFUNCTION("""COMPUTED_VALUE"""),"ЦФО")</f>
        <v>ЦФО</v>
      </c>
      <c r="D53" s="138" t="str">
        <f ca="1">IFERROR(__xludf.DUMMYFUNCTION("""COMPUTED_VALUE"""),"Московская область")</f>
        <v>Московская область</v>
      </c>
      <c r="E53" s="139" t="str">
        <f ca="1">IFERROR(__xludf.DUMMYFUNCTION("""COMPUTED_VALUE"""),"23.01.03")</f>
        <v>23.01.03</v>
      </c>
      <c r="F53" s="140" t="str">
        <f ca="1">IFERROR(__xludf.DUMMYFUNCTION("""COMPUTED_VALUE"""),"Автомеханик")</f>
        <v>Автомеханик</v>
      </c>
      <c r="G53" s="141" t="str">
        <f ca="1">IF(E53&lt;&gt;"","5","")</f>
        <v>5</v>
      </c>
      <c r="H53" s="152" t="str">
        <f ca="1">IF(E53&lt;&gt;"",БД!$G$8,"")</f>
        <v>Имеют договор о целевом обучении</v>
      </c>
      <c r="I53" s="153"/>
      <c r="J53" s="154"/>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6"/>
      <c r="AI53" s="147"/>
      <c r="AJ53" s="148">
        <f t="shared" ca="1" si="3"/>
        <v>1</v>
      </c>
      <c r="AK53" s="149" t="str">
        <f t="shared" ca="1" si="5"/>
        <v>проверка пройдена</v>
      </c>
      <c r="AL53" s="132">
        <f t="shared" ca="1" si="6"/>
        <v>0</v>
      </c>
    </row>
    <row r="54" spans="1:38" ht="15">
      <c r="A54" s="99">
        <f t="shared" ca="1" si="4"/>
        <v>9</v>
      </c>
      <c r="B54" s="100" t="str">
        <f ca="1">IFERROR(__xludf.DUMMYFUNCTION("""COMPUTED_VALUE"""),"ГБПОУ МО ""Колледж ""Подмосковье""")</f>
        <v>ГБПОУ МО "Колледж "Подмосковье"</v>
      </c>
      <c r="C54" s="101" t="str">
        <f ca="1">IFERROR(__xludf.DUMMYFUNCTION("""COMPUTED_VALUE"""),"ЦФО")</f>
        <v>ЦФО</v>
      </c>
      <c r="D54" s="102" t="str">
        <f ca="1">IFERROR(__xludf.DUMMYFUNCTION("""COMPUTED_VALUE"""),"Московская область")</f>
        <v>Московская область</v>
      </c>
      <c r="E54" s="103" t="str">
        <f ca="1">IFERROR(__xludf.DUMMYFUNCTION("""COMPUTED_VALUE"""),"23.01.17")</f>
        <v>23.01.17</v>
      </c>
      <c r="F54" s="104" t="str">
        <f ca="1">IFERROR(__xludf.DUMMYFUNCTION("""COMPUTED_VALUE"""),"Мастер по ремонту и обслуживанию автомобилей")</f>
        <v>Мастер по ремонту и обслуживанию автомобилей</v>
      </c>
      <c r="G54" s="105" t="str">
        <f ca="1">IF(E54&lt;&gt;"","1","")</f>
        <v>1</v>
      </c>
      <c r="H54" s="150" t="str">
        <f ca="1">IF(E54&lt;&gt;"",БД!$G$4,"")</f>
        <v>Всего (общая численность выпускников)</v>
      </c>
      <c r="I54" s="107">
        <v>50</v>
      </c>
      <c r="J54" s="108">
        <v>21</v>
      </c>
      <c r="K54" s="109">
        <v>21</v>
      </c>
      <c r="L54" s="109">
        <v>20</v>
      </c>
      <c r="M54" s="109"/>
      <c r="N54" s="110"/>
      <c r="O54" s="110"/>
      <c r="P54" s="109">
        <v>29</v>
      </c>
      <c r="Q54" s="110"/>
      <c r="R54" s="110"/>
      <c r="S54" s="110"/>
      <c r="T54" s="110"/>
      <c r="U54" s="110"/>
      <c r="V54" s="110"/>
      <c r="W54" s="110"/>
      <c r="X54" s="110"/>
      <c r="Y54" s="110"/>
      <c r="Z54" s="110"/>
      <c r="AA54" s="110"/>
      <c r="AB54" s="110"/>
      <c r="AC54" s="110"/>
      <c r="AD54" s="110"/>
      <c r="AE54" s="110"/>
      <c r="AF54" s="110"/>
      <c r="AG54" s="110"/>
      <c r="AH54" s="111"/>
      <c r="AI54" s="112"/>
      <c r="AJ54" s="113">
        <f t="shared" ca="1" si="3"/>
        <v>0.42</v>
      </c>
      <c r="AK54" s="114" t="str">
        <f t="shared" ca="1" si="5"/>
        <v>проверка пройдена</v>
      </c>
      <c r="AL54" s="132">
        <f t="shared" ca="1" si="6"/>
        <v>0</v>
      </c>
    </row>
    <row r="55" spans="1:38" ht="15">
      <c r="A55" s="116">
        <f t="shared" ca="1" si="4"/>
        <v>9</v>
      </c>
      <c r="B55" s="117" t="str">
        <f ca="1">IFERROR(__xludf.DUMMYFUNCTION("""COMPUTED_VALUE"""),"ГБПОУ МО ""Колледж ""Подмосковье""")</f>
        <v>ГБПОУ МО "Колледж "Подмосковье"</v>
      </c>
      <c r="C55" s="118" t="str">
        <f ca="1">IFERROR(__xludf.DUMMYFUNCTION("""COMPUTED_VALUE"""),"ЦФО")</f>
        <v>ЦФО</v>
      </c>
      <c r="D55" s="119" t="str">
        <f ca="1">IFERROR(__xludf.DUMMYFUNCTION("""COMPUTED_VALUE"""),"Московская область")</f>
        <v>Московская область</v>
      </c>
      <c r="E55" s="120" t="str">
        <f ca="1">IFERROR(__xludf.DUMMYFUNCTION("""COMPUTED_VALUE"""),"23.01.17")</f>
        <v>23.01.17</v>
      </c>
      <c r="F55" s="121" t="str">
        <f ca="1">IFERROR(__xludf.DUMMYFUNCTION("""COMPUTED_VALUE"""),"Мастер по ремонту и обслуживанию автомобилей")</f>
        <v>Мастер по ремонту и обслуживанию автомобилей</v>
      </c>
      <c r="G55" s="122" t="str">
        <f ca="1">IF(E55&lt;&gt;"","2","")</f>
        <v>2</v>
      </c>
      <c r="H55" s="151" t="str">
        <f ca="1">IF(E55&lt;&gt;"",БД!$G$5,"")</f>
        <v>из общей численности выпускников (из строки 01): лица с ОВЗ</v>
      </c>
      <c r="I55" s="133"/>
      <c r="J55" s="134"/>
      <c r="K55" s="127"/>
      <c r="L55" s="127"/>
      <c r="M55" s="127"/>
      <c r="N55" s="127"/>
      <c r="O55" s="126"/>
      <c r="P55" s="127"/>
      <c r="Q55" s="127"/>
      <c r="R55" s="127"/>
      <c r="S55" s="127"/>
      <c r="T55" s="127"/>
      <c r="U55" s="127"/>
      <c r="V55" s="127"/>
      <c r="W55" s="127"/>
      <c r="X55" s="127"/>
      <c r="Y55" s="127"/>
      <c r="Z55" s="127"/>
      <c r="AA55" s="127"/>
      <c r="AB55" s="127"/>
      <c r="AC55" s="127"/>
      <c r="AD55" s="127"/>
      <c r="AE55" s="127"/>
      <c r="AF55" s="127"/>
      <c r="AG55" s="127"/>
      <c r="AH55" s="128"/>
      <c r="AI55" s="129"/>
      <c r="AJ55" s="130">
        <f t="shared" ca="1" si="3"/>
        <v>1</v>
      </c>
      <c r="AK55" s="131" t="str">
        <f t="shared" ca="1" si="5"/>
        <v>проверка пройдена</v>
      </c>
      <c r="AL55" s="132">
        <f t="shared" ca="1" si="6"/>
        <v>0</v>
      </c>
    </row>
    <row r="56" spans="1:38" ht="15">
      <c r="A56" s="116">
        <f t="shared" ca="1" si="4"/>
        <v>9</v>
      </c>
      <c r="B56" s="117" t="str">
        <f ca="1">IFERROR(__xludf.DUMMYFUNCTION("""COMPUTED_VALUE"""),"ГБПОУ МО ""Колледж ""Подмосковье""")</f>
        <v>ГБПОУ МО "Колледж "Подмосковье"</v>
      </c>
      <c r="C56" s="118" t="str">
        <f ca="1">IFERROR(__xludf.DUMMYFUNCTION("""COMPUTED_VALUE"""),"ЦФО")</f>
        <v>ЦФО</v>
      </c>
      <c r="D56" s="119" t="str">
        <f ca="1">IFERROR(__xludf.DUMMYFUNCTION("""COMPUTED_VALUE"""),"Московская область")</f>
        <v>Московская область</v>
      </c>
      <c r="E56" s="120" t="str">
        <f ca="1">IFERROR(__xludf.DUMMYFUNCTION("""COMPUTED_VALUE"""),"23.01.17")</f>
        <v>23.01.17</v>
      </c>
      <c r="F56" s="121" t="str">
        <f ca="1">IFERROR(__xludf.DUMMYFUNCTION("""COMPUTED_VALUE"""),"Мастер по ремонту и обслуживанию автомобилей")</f>
        <v>Мастер по ремонту и обслуживанию автомобилей</v>
      </c>
      <c r="G56" s="122" t="str">
        <f ca="1">IF(E56&lt;&gt;"","3","")</f>
        <v>3</v>
      </c>
      <c r="H56" s="151" t="str">
        <f ca="1">IF(E56&lt;&gt;"",БД!$G$6,"")</f>
        <v>из числа лиц с ОВЗ (из строки 02): инвалиды и дети-инвалиды</v>
      </c>
      <c r="I56" s="133"/>
      <c r="J56" s="134"/>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8"/>
      <c r="AI56" s="129"/>
      <c r="AJ56" s="130">
        <f t="shared" ca="1" si="3"/>
        <v>1</v>
      </c>
      <c r="AK56" s="131" t="str">
        <f t="shared" ca="1" si="5"/>
        <v>проверка пройдена</v>
      </c>
      <c r="AL56" s="132">
        <f t="shared" ca="1" si="6"/>
        <v>0</v>
      </c>
    </row>
    <row r="57" spans="1:38" ht="15">
      <c r="A57" s="116">
        <f t="shared" ca="1" si="4"/>
        <v>9</v>
      </c>
      <c r="B57" s="117" t="str">
        <f ca="1">IFERROR(__xludf.DUMMYFUNCTION("""COMPUTED_VALUE"""),"ГБПОУ МО ""Колледж ""Подмосковье""")</f>
        <v>ГБПОУ МО "Колледж "Подмосковье"</v>
      </c>
      <c r="C57" s="118" t="str">
        <f ca="1">IFERROR(__xludf.DUMMYFUNCTION("""COMPUTED_VALUE"""),"ЦФО")</f>
        <v>ЦФО</v>
      </c>
      <c r="D57" s="119" t="str">
        <f ca="1">IFERROR(__xludf.DUMMYFUNCTION("""COMPUTED_VALUE"""),"Московская область")</f>
        <v>Московская область</v>
      </c>
      <c r="E57" s="120" t="str">
        <f ca="1">IFERROR(__xludf.DUMMYFUNCTION("""COMPUTED_VALUE"""),"23.01.17")</f>
        <v>23.01.17</v>
      </c>
      <c r="F57" s="121" t="str">
        <f ca="1">IFERROR(__xludf.DUMMYFUNCTION("""COMPUTED_VALUE"""),"Мастер по ремонту и обслуживанию автомобилей")</f>
        <v>Мастер по ремонту и обслуживанию автомобилей</v>
      </c>
      <c r="G57" s="122" t="str">
        <f ca="1">IF(E57&lt;&gt;"","4","")</f>
        <v>4</v>
      </c>
      <c r="H57" s="151" t="str">
        <f ca="1">IF(E57&lt;&gt;"",БД!$G$7,"")</f>
        <v>Инвалиды и дети-инвалиды (кроме учтенных в строке 03)</v>
      </c>
      <c r="I57" s="133"/>
      <c r="J57" s="134"/>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8"/>
      <c r="AI57" s="129"/>
      <c r="AJ57" s="130">
        <f t="shared" ca="1" si="3"/>
        <v>1</v>
      </c>
      <c r="AK57" s="131" t="str">
        <f t="shared" ca="1" si="5"/>
        <v>проверка пройдена</v>
      </c>
      <c r="AL57" s="132">
        <f t="shared" ca="1" si="6"/>
        <v>0</v>
      </c>
    </row>
    <row r="58" spans="1:38" ht="15">
      <c r="A58" s="135">
        <f t="shared" ca="1" si="4"/>
        <v>9</v>
      </c>
      <c r="B58" s="136" t="str">
        <f ca="1">IFERROR(__xludf.DUMMYFUNCTION("""COMPUTED_VALUE"""),"ГБПОУ МО ""Колледж ""Подмосковье""")</f>
        <v>ГБПОУ МО "Колледж "Подмосковье"</v>
      </c>
      <c r="C58" s="137" t="str">
        <f ca="1">IFERROR(__xludf.DUMMYFUNCTION("""COMPUTED_VALUE"""),"ЦФО")</f>
        <v>ЦФО</v>
      </c>
      <c r="D58" s="138" t="str">
        <f ca="1">IFERROR(__xludf.DUMMYFUNCTION("""COMPUTED_VALUE"""),"Московская область")</f>
        <v>Московская область</v>
      </c>
      <c r="E58" s="139" t="str">
        <f ca="1">IFERROR(__xludf.DUMMYFUNCTION("""COMPUTED_VALUE"""),"23.01.17")</f>
        <v>23.01.17</v>
      </c>
      <c r="F58" s="140" t="str">
        <f ca="1">IFERROR(__xludf.DUMMYFUNCTION("""COMPUTED_VALUE"""),"Мастер по ремонту и обслуживанию автомобилей")</f>
        <v>Мастер по ремонту и обслуживанию автомобилей</v>
      </c>
      <c r="G58" s="141" t="str">
        <f ca="1">IF(E58&lt;&gt;"","5","")</f>
        <v>5</v>
      </c>
      <c r="H58" s="152" t="str">
        <f ca="1">IF(E58&lt;&gt;"",БД!$G$8,"")</f>
        <v>Имеют договор о целевом обучении</v>
      </c>
      <c r="I58" s="153"/>
      <c r="J58" s="154"/>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c r="AJ58" s="148">
        <f t="shared" ca="1" si="3"/>
        <v>1</v>
      </c>
      <c r="AK58" s="149" t="str">
        <f t="shared" ca="1" si="5"/>
        <v>проверка пройдена</v>
      </c>
      <c r="AL58" s="132">
        <f t="shared" ca="1" si="6"/>
        <v>0</v>
      </c>
    </row>
    <row r="59" spans="1:38" ht="15">
      <c r="A59" s="99">
        <f t="shared" ca="1" si="4"/>
        <v>10</v>
      </c>
      <c r="B59" s="100" t="str">
        <f ca="1">IFERROR(__xludf.DUMMYFUNCTION("""COMPUTED_VALUE"""),"ГБПОУ МО ""Колледж ""Подмосковье""")</f>
        <v>ГБПОУ МО "Колледж "Подмосковье"</v>
      </c>
      <c r="C59" s="101" t="str">
        <f ca="1">IFERROR(__xludf.DUMMYFUNCTION("""COMPUTED_VALUE"""),"ЦФО")</f>
        <v>ЦФО</v>
      </c>
      <c r="D59" s="102" t="str">
        <f ca="1">IFERROR(__xludf.DUMMYFUNCTION("""COMPUTED_VALUE"""),"Московская область")</f>
        <v>Московская область</v>
      </c>
      <c r="E59" s="103" t="str">
        <f ca="1">IFERROR(__xludf.DUMMYFUNCTION("""COMPUTED_VALUE"""),"43.01.02")</f>
        <v>43.01.02</v>
      </c>
      <c r="F59" s="104" t="str">
        <f ca="1">IFERROR(__xludf.DUMMYFUNCTION("""COMPUTED_VALUE"""),"Парикмахер")</f>
        <v>Парикмахер</v>
      </c>
      <c r="G59" s="105" t="str">
        <f ca="1">IF(E59&lt;&gt;"","1","")</f>
        <v>1</v>
      </c>
      <c r="H59" s="106" t="str">
        <f ca="1">IF(E59&lt;&gt;"",БД!$G$4,"")</f>
        <v>Всего (общая численность выпускников)</v>
      </c>
      <c r="I59" s="107">
        <v>25</v>
      </c>
      <c r="J59" s="108">
        <v>25</v>
      </c>
      <c r="K59" s="109">
        <v>25</v>
      </c>
      <c r="L59" s="109">
        <v>23</v>
      </c>
      <c r="M59" s="109"/>
      <c r="N59" s="110"/>
      <c r="O59" s="110"/>
      <c r="P59" s="110"/>
      <c r="Q59" s="110"/>
      <c r="R59" s="110"/>
      <c r="S59" s="110"/>
      <c r="T59" s="110"/>
      <c r="U59" s="110"/>
      <c r="V59" s="110"/>
      <c r="W59" s="110"/>
      <c r="X59" s="110"/>
      <c r="Y59" s="110"/>
      <c r="Z59" s="110"/>
      <c r="AA59" s="110"/>
      <c r="AB59" s="110"/>
      <c r="AC59" s="110"/>
      <c r="AD59" s="110"/>
      <c r="AE59" s="110"/>
      <c r="AF59" s="110"/>
      <c r="AG59" s="109"/>
      <c r="AH59" s="111"/>
      <c r="AI59" s="112"/>
      <c r="AJ59" s="113">
        <f t="shared" ca="1" si="3"/>
        <v>1</v>
      </c>
      <c r="AK59" s="114" t="str">
        <f t="shared" ca="1" si="5"/>
        <v>проверка пройдена</v>
      </c>
      <c r="AL59" s="132">
        <f t="shared" ca="1" si="6"/>
        <v>0</v>
      </c>
    </row>
    <row r="60" spans="1:38" ht="15">
      <c r="A60" s="116">
        <f t="shared" ca="1" si="4"/>
        <v>10</v>
      </c>
      <c r="B60" s="117" t="str">
        <f ca="1">IFERROR(__xludf.DUMMYFUNCTION("""COMPUTED_VALUE"""),"ГБПОУ МО ""Колледж ""Подмосковье""")</f>
        <v>ГБПОУ МО "Колледж "Подмосковье"</v>
      </c>
      <c r="C60" s="118" t="str">
        <f ca="1">IFERROR(__xludf.DUMMYFUNCTION("""COMPUTED_VALUE"""),"ЦФО")</f>
        <v>ЦФО</v>
      </c>
      <c r="D60" s="119" t="str">
        <f ca="1">IFERROR(__xludf.DUMMYFUNCTION("""COMPUTED_VALUE"""),"Московская область")</f>
        <v>Московская область</v>
      </c>
      <c r="E60" s="120" t="str">
        <f ca="1">IFERROR(__xludf.DUMMYFUNCTION("""COMPUTED_VALUE"""),"43.01.02")</f>
        <v>43.01.02</v>
      </c>
      <c r="F60" s="121" t="str">
        <f ca="1">IFERROR(__xludf.DUMMYFUNCTION("""COMPUTED_VALUE"""),"Парикмахер")</f>
        <v>Парикмахер</v>
      </c>
      <c r="G60" s="122" t="str">
        <f ca="1">IF(E60&lt;&gt;"","2","")</f>
        <v>2</v>
      </c>
      <c r="H60" s="123" t="str">
        <f ca="1">IF(E60&lt;&gt;"",БД!$G$5,"")</f>
        <v>из общей численности выпускников (из строки 01): лица с ОВЗ</v>
      </c>
      <c r="I60" s="133"/>
      <c r="J60" s="125"/>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8"/>
      <c r="AI60" s="129"/>
      <c r="AJ60" s="130">
        <f t="shared" ca="1" si="3"/>
        <v>1</v>
      </c>
      <c r="AK60" s="131" t="str">
        <f t="shared" ca="1" si="5"/>
        <v>проверка пройдена</v>
      </c>
      <c r="AL60" s="132">
        <f t="shared" ca="1" si="6"/>
        <v>0</v>
      </c>
    </row>
    <row r="61" spans="1:38" ht="15">
      <c r="A61" s="116">
        <f t="shared" ca="1" si="4"/>
        <v>10</v>
      </c>
      <c r="B61" s="117" t="str">
        <f ca="1">IFERROR(__xludf.DUMMYFUNCTION("""COMPUTED_VALUE"""),"ГБПОУ МО ""Колледж ""Подмосковье""")</f>
        <v>ГБПОУ МО "Колледж "Подмосковье"</v>
      </c>
      <c r="C61" s="118" t="str">
        <f ca="1">IFERROR(__xludf.DUMMYFUNCTION("""COMPUTED_VALUE"""),"ЦФО")</f>
        <v>ЦФО</v>
      </c>
      <c r="D61" s="119" t="str">
        <f ca="1">IFERROR(__xludf.DUMMYFUNCTION("""COMPUTED_VALUE"""),"Московская область")</f>
        <v>Московская область</v>
      </c>
      <c r="E61" s="120" t="str">
        <f ca="1">IFERROR(__xludf.DUMMYFUNCTION("""COMPUTED_VALUE"""),"43.01.02")</f>
        <v>43.01.02</v>
      </c>
      <c r="F61" s="121" t="str">
        <f ca="1">IFERROR(__xludf.DUMMYFUNCTION("""COMPUTED_VALUE"""),"Парикмахер")</f>
        <v>Парикмахер</v>
      </c>
      <c r="G61" s="122" t="str">
        <f ca="1">IF(E61&lt;&gt;"","3","")</f>
        <v>3</v>
      </c>
      <c r="H61" s="123" t="str">
        <f ca="1">IF(E61&lt;&gt;"",БД!$G$6,"")</f>
        <v>из числа лиц с ОВЗ (из строки 02): инвалиды и дети-инвалиды</v>
      </c>
      <c r="I61" s="133"/>
      <c r="J61" s="134"/>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6"/>
      <c r="AH61" s="128"/>
      <c r="AI61" s="129"/>
      <c r="AJ61" s="130">
        <f t="shared" ca="1" si="3"/>
        <v>1</v>
      </c>
      <c r="AK61" s="131" t="str">
        <f t="shared" ca="1" si="5"/>
        <v>проверка пройдена</v>
      </c>
      <c r="AL61" s="132">
        <f t="shared" ca="1" si="6"/>
        <v>0</v>
      </c>
    </row>
    <row r="62" spans="1:38" ht="15">
      <c r="A62" s="116">
        <f t="shared" ca="1" si="4"/>
        <v>10</v>
      </c>
      <c r="B62" s="117" t="str">
        <f ca="1">IFERROR(__xludf.DUMMYFUNCTION("""COMPUTED_VALUE"""),"ГБПОУ МО ""Колледж ""Подмосковье""")</f>
        <v>ГБПОУ МО "Колледж "Подмосковье"</v>
      </c>
      <c r="C62" s="118" t="str">
        <f ca="1">IFERROR(__xludf.DUMMYFUNCTION("""COMPUTED_VALUE"""),"ЦФО")</f>
        <v>ЦФО</v>
      </c>
      <c r="D62" s="119" t="str">
        <f ca="1">IFERROR(__xludf.DUMMYFUNCTION("""COMPUTED_VALUE"""),"Московская область")</f>
        <v>Московская область</v>
      </c>
      <c r="E62" s="120" t="str">
        <f ca="1">IFERROR(__xludf.DUMMYFUNCTION("""COMPUTED_VALUE"""),"43.01.02")</f>
        <v>43.01.02</v>
      </c>
      <c r="F62" s="121" t="str">
        <f ca="1">IFERROR(__xludf.DUMMYFUNCTION("""COMPUTED_VALUE"""),"Парикмахер")</f>
        <v>Парикмахер</v>
      </c>
      <c r="G62" s="122" t="str">
        <f ca="1">IF(E62&lt;&gt;"","4","")</f>
        <v>4</v>
      </c>
      <c r="H62" s="123" t="str">
        <f ca="1">IF(E62&lt;&gt;"",БД!$G$7,"")</f>
        <v>Инвалиды и дети-инвалиды (кроме учтенных в строке 03)</v>
      </c>
      <c r="I62" s="124"/>
      <c r="J62" s="134"/>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8"/>
      <c r="AI62" s="129"/>
      <c r="AJ62" s="130">
        <f t="shared" ca="1" si="3"/>
        <v>1</v>
      </c>
      <c r="AK62" s="131" t="str">
        <f t="shared" ca="1" si="5"/>
        <v>проверка пройдена</v>
      </c>
      <c r="AL62" s="132">
        <f t="shared" ca="1" si="6"/>
        <v>0</v>
      </c>
    </row>
    <row r="63" spans="1:38" ht="15">
      <c r="A63" s="135">
        <f t="shared" ca="1" si="4"/>
        <v>10</v>
      </c>
      <c r="B63" s="136" t="str">
        <f ca="1">IFERROR(__xludf.DUMMYFUNCTION("""COMPUTED_VALUE"""),"ГБПОУ МО ""Колледж ""Подмосковье""")</f>
        <v>ГБПОУ МО "Колледж "Подмосковье"</v>
      </c>
      <c r="C63" s="137" t="str">
        <f ca="1">IFERROR(__xludf.DUMMYFUNCTION("""COMPUTED_VALUE"""),"ЦФО")</f>
        <v>ЦФО</v>
      </c>
      <c r="D63" s="138" t="str">
        <f ca="1">IFERROR(__xludf.DUMMYFUNCTION("""COMPUTED_VALUE"""),"Московская область")</f>
        <v>Московская область</v>
      </c>
      <c r="E63" s="139" t="str">
        <f ca="1">IFERROR(__xludf.DUMMYFUNCTION("""COMPUTED_VALUE"""),"43.01.02")</f>
        <v>43.01.02</v>
      </c>
      <c r="F63" s="140" t="str">
        <f ca="1">IFERROR(__xludf.DUMMYFUNCTION("""COMPUTED_VALUE"""),"Парикмахер")</f>
        <v>Парикмахер</v>
      </c>
      <c r="G63" s="141" t="str">
        <f ca="1">IF(E63&lt;&gt;"","5","")</f>
        <v>5</v>
      </c>
      <c r="H63" s="142" t="str">
        <f ca="1">IF(E63&lt;&gt;"",БД!$G$8,"")</f>
        <v>Имеют договор о целевом обучении</v>
      </c>
      <c r="I63" s="143"/>
      <c r="J63" s="154"/>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6"/>
      <c r="AI63" s="147"/>
      <c r="AJ63" s="148">
        <f t="shared" ca="1" si="3"/>
        <v>1</v>
      </c>
      <c r="AK63" s="149" t="str">
        <f t="shared" ca="1" si="5"/>
        <v>проверка пройдена</v>
      </c>
      <c r="AL63" s="132">
        <f t="shared" ca="1" si="6"/>
        <v>0</v>
      </c>
    </row>
    <row r="64" spans="1:38" ht="15">
      <c r="A64" s="99">
        <f t="shared" ca="1" si="4"/>
        <v>11</v>
      </c>
      <c r="B64" s="100" t="str">
        <f ca="1">IFERROR(__xludf.DUMMYFUNCTION("""COMPUTED_VALUE"""),"ГБПОУ МО ""Колледж ""Подмосковье""")</f>
        <v>ГБПОУ МО "Колледж "Подмосковье"</v>
      </c>
      <c r="C64" s="101" t="str">
        <f ca="1">IFERROR(__xludf.DUMMYFUNCTION("""COMPUTED_VALUE"""),"ЦФО")</f>
        <v>ЦФО</v>
      </c>
      <c r="D64" s="102" t="str">
        <f ca="1">IFERROR(__xludf.DUMMYFUNCTION("""COMPUTED_VALUE"""),"Московская область")</f>
        <v>Московская область</v>
      </c>
      <c r="E64" s="103" t="str">
        <f ca="1">IFERROR(__xludf.DUMMYFUNCTION("""COMPUTED_VALUE"""),"43.01.09")</f>
        <v>43.01.09</v>
      </c>
      <c r="F64" s="104" t="str">
        <f ca="1">IFERROR(__xludf.DUMMYFUNCTION("""COMPUTED_VALUE"""),"Повар, кондитер")</f>
        <v>Повар, кондитер</v>
      </c>
      <c r="G64" s="105" t="str">
        <f ca="1">IF(E64&lt;&gt;"","1","")</f>
        <v>1</v>
      </c>
      <c r="H64" s="150" t="str">
        <f ca="1">IF(E64&lt;&gt;"",БД!$G$4,"")</f>
        <v>Всего (общая численность выпускников)</v>
      </c>
      <c r="I64" s="107">
        <v>50</v>
      </c>
      <c r="J64" s="108">
        <v>39</v>
      </c>
      <c r="K64" s="109">
        <v>39</v>
      </c>
      <c r="L64" s="109">
        <v>37</v>
      </c>
      <c r="M64" s="109"/>
      <c r="N64" s="110"/>
      <c r="O64" s="110"/>
      <c r="P64" s="109">
        <v>9</v>
      </c>
      <c r="Q64" s="110"/>
      <c r="R64" s="109">
        <v>2</v>
      </c>
      <c r="S64" s="110"/>
      <c r="T64" s="110"/>
      <c r="U64" s="110"/>
      <c r="V64" s="110"/>
      <c r="W64" s="110"/>
      <c r="X64" s="110"/>
      <c r="Y64" s="110"/>
      <c r="Z64" s="110"/>
      <c r="AA64" s="110"/>
      <c r="AB64" s="110"/>
      <c r="AC64" s="110"/>
      <c r="AD64" s="110"/>
      <c r="AE64" s="110"/>
      <c r="AF64" s="110"/>
      <c r="AG64" s="110"/>
      <c r="AH64" s="111"/>
      <c r="AI64" s="112"/>
      <c r="AJ64" s="113">
        <f t="shared" ca="1" si="3"/>
        <v>0.78</v>
      </c>
      <c r="AK64" s="114" t="str">
        <f t="shared" ca="1" si="5"/>
        <v>проверка пройдена</v>
      </c>
      <c r="AL64" s="132">
        <f t="shared" ca="1" si="6"/>
        <v>0</v>
      </c>
    </row>
    <row r="65" spans="1:38" ht="15">
      <c r="A65" s="116">
        <f t="shared" ca="1" si="4"/>
        <v>11</v>
      </c>
      <c r="B65" s="117" t="str">
        <f ca="1">IFERROR(__xludf.DUMMYFUNCTION("""COMPUTED_VALUE"""),"ГБПОУ МО ""Колледж ""Подмосковье""")</f>
        <v>ГБПОУ МО "Колледж "Подмосковье"</v>
      </c>
      <c r="C65" s="118" t="str">
        <f ca="1">IFERROR(__xludf.DUMMYFUNCTION("""COMPUTED_VALUE"""),"ЦФО")</f>
        <v>ЦФО</v>
      </c>
      <c r="D65" s="119" t="str">
        <f ca="1">IFERROR(__xludf.DUMMYFUNCTION("""COMPUTED_VALUE"""),"Московская область")</f>
        <v>Московская область</v>
      </c>
      <c r="E65" s="120" t="str">
        <f ca="1">IFERROR(__xludf.DUMMYFUNCTION("""COMPUTED_VALUE"""),"43.01.09")</f>
        <v>43.01.09</v>
      </c>
      <c r="F65" s="121" t="str">
        <f ca="1">IFERROR(__xludf.DUMMYFUNCTION("""COMPUTED_VALUE"""),"Повар, кондитер")</f>
        <v>Повар, кондитер</v>
      </c>
      <c r="G65" s="122" t="str">
        <f ca="1">IF(E65&lt;&gt;"","2","")</f>
        <v>2</v>
      </c>
      <c r="H65" s="151" t="str">
        <f ca="1">IF(E65&lt;&gt;"",БД!$G$5,"")</f>
        <v>из общей численности выпускников (из строки 01): лица с ОВЗ</v>
      </c>
      <c r="I65" s="133"/>
      <c r="J65" s="134"/>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8"/>
      <c r="AI65" s="129"/>
      <c r="AJ65" s="130">
        <f t="shared" ca="1" si="3"/>
        <v>1</v>
      </c>
      <c r="AK65" s="131" t="str">
        <f t="shared" ca="1" si="5"/>
        <v>проверка пройдена</v>
      </c>
      <c r="AL65" s="132">
        <f t="shared" ca="1" si="6"/>
        <v>0</v>
      </c>
    </row>
    <row r="66" spans="1:38" ht="15">
      <c r="A66" s="116">
        <f t="shared" ca="1" si="4"/>
        <v>11</v>
      </c>
      <c r="B66" s="117" t="str">
        <f ca="1">IFERROR(__xludf.DUMMYFUNCTION("""COMPUTED_VALUE"""),"ГБПОУ МО ""Колледж ""Подмосковье""")</f>
        <v>ГБПОУ МО "Колледж "Подмосковье"</v>
      </c>
      <c r="C66" s="118" t="str">
        <f ca="1">IFERROR(__xludf.DUMMYFUNCTION("""COMPUTED_VALUE"""),"ЦФО")</f>
        <v>ЦФО</v>
      </c>
      <c r="D66" s="119" t="str">
        <f ca="1">IFERROR(__xludf.DUMMYFUNCTION("""COMPUTED_VALUE"""),"Московская область")</f>
        <v>Московская область</v>
      </c>
      <c r="E66" s="120" t="str">
        <f ca="1">IFERROR(__xludf.DUMMYFUNCTION("""COMPUTED_VALUE"""),"43.01.09")</f>
        <v>43.01.09</v>
      </c>
      <c r="F66" s="121" t="str">
        <f ca="1">IFERROR(__xludf.DUMMYFUNCTION("""COMPUTED_VALUE"""),"Повар, кондитер")</f>
        <v>Повар, кондитер</v>
      </c>
      <c r="G66" s="122" t="str">
        <f ca="1">IF(E66&lt;&gt;"","3","")</f>
        <v>3</v>
      </c>
      <c r="H66" s="151" t="str">
        <f ca="1">IF(E66&lt;&gt;"",БД!$G$6,"")</f>
        <v>из числа лиц с ОВЗ (из строки 02): инвалиды и дети-инвалиды</v>
      </c>
      <c r="I66" s="133"/>
      <c r="J66" s="134"/>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8"/>
      <c r="AI66" s="129"/>
      <c r="AJ66" s="130">
        <f t="shared" ca="1" si="3"/>
        <v>1</v>
      </c>
      <c r="AK66" s="131" t="str">
        <f t="shared" ca="1" si="5"/>
        <v>проверка пройдена</v>
      </c>
      <c r="AL66" s="132">
        <f t="shared" ca="1" si="6"/>
        <v>0</v>
      </c>
    </row>
    <row r="67" spans="1:38" ht="15">
      <c r="A67" s="116">
        <f t="shared" ca="1" si="4"/>
        <v>11</v>
      </c>
      <c r="B67" s="117" t="str">
        <f ca="1">IFERROR(__xludf.DUMMYFUNCTION("""COMPUTED_VALUE"""),"ГБПОУ МО ""Колледж ""Подмосковье""")</f>
        <v>ГБПОУ МО "Колледж "Подмосковье"</v>
      </c>
      <c r="C67" s="118" t="str">
        <f ca="1">IFERROR(__xludf.DUMMYFUNCTION("""COMPUTED_VALUE"""),"ЦФО")</f>
        <v>ЦФО</v>
      </c>
      <c r="D67" s="119" t="str">
        <f ca="1">IFERROR(__xludf.DUMMYFUNCTION("""COMPUTED_VALUE"""),"Московская область")</f>
        <v>Московская область</v>
      </c>
      <c r="E67" s="120" t="str">
        <f ca="1">IFERROR(__xludf.DUMMYFUNCTION("""COMPUTED_VALUE"""),"43.01.09")</f>
        <v>43.01.09</v>
      </c>
      <c r="F67" s="121" t="str">
        <f ca="1">IFERROR(__xludf.DUMMYFUNCTION("""COMPUTED_VALUE"""),"Повар, кондитер")</f>
        <v>Повар, кондитер</v>
      </c>
      <c r="G67" s="122" t="str">
        <f ca="1">IF(E67&lt;&gt;"","4","")</f>
        <v>4</v>
      </c>
      <c r="H67" s="151" t="str">
        <f ca="1">IF(E67&lt;&gt;"",БД!$G$7,"")</f>
        <v>Инвалиды и дети-инвалиды (кроме учтенных в строке 03)</v>
      </c>
      <c r="I67" s="133"/>
      <c r="J67" s="134"/>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8"/>
      <c r="AI67" s="129"/>
      <c r="AJ67" s="130">
        <f t="shared" ca="1" si="3"/>
        <v>1</v>
      </c>
      <c r="AK67" s="131" t="str">
        <f t="shared" ca="1" si="5"/>
        <v>проверка пройдена</v>
      </c>
      <c r="AL67" s="132">
        <f t="shared" ca="1" si="6"/>
        <v>0</v>
      </c>
    </row>
    <row r="68" spans="1:38" ht="15">
      <c r="A68" s="135">
        <f t="shared" ca="1" si="4"/>
        <v>11</v>
      </c>
      <c r="B68" s="136" t="str">
        <f ca="1">IFERROR(__xludf.DUMMYFUNCTION("""COMPUTED_VALUE"""),"ГБПОУ МО ""Колледж ""Подмосковье""")</f>
        <v>ГБПОУ МО "Колледж "Подмосковье"</v>
      </c>
      <c r="C68" s="137" t="str">
        <f ca="1">IFERROR(__xludf.DUMMYFUNCTION("""COMPUTED_VALUE"""),"ЦФО")</f>
        <v>ЦФО</v>
      </c>
      <c r="D68" s="138" t="str">
        <f ca="1">IFERROR(__xludf.DUMMYFUNCTION("""COMPUTED_VALUE"""),"Московская область")</f>
        <v>Московская область</v>
      </c>
      <c r="E68" s="139" t="str">
        <f ca="1">IFERROR(__xludf.DUMMYFUNCTION("""COMPUTED_VALUE"""),"43.01.09")</f>
        <v>43.01.09</v>
      </c>
      <c r="F68" s="140" t="str">
        <f ca="1">IFERROR(__xludf.DUMMYFUNCTION("""COMPUTED_VALUE"""),"Повар, кондитер")</f>
        <v>Повар, кондитер</v>
      </c>
      <c r="G68" s="141" t="str">
        <f ca="1">IF(E68&lt;&gt;"","5","")</f>
        <v>5</v>
      </c>
      <c r="H68" s="152" t="str">
        <f ca="1">IF(E68&lt;&gt;"",БД!$G$8,"")</f>
        <v>Имеют договор о целевом обучении</v>
      </c>
      <c r="I68" s="153"/>
      <c r="J68" s="154"/>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6"/>
      <c r="AI68" s="147"/>
      <c r="AJ68" s="148">
        <f t="shared" ca="1" si="3"/>
        <v>1</v>
      </c>
      <c r="AK68" s="149" t="str">
        <f t="shared" ca="1" si="5"/>
        <v>проверка пройдена</v>
      </c>
      <c r="AL68" s="132">
        <f t="shared" ca="1" si="6"/>
        <v>0</v>
      </c>
    </row>
    <row r="69" spans="1:38" ht="15">
      <c r="A69" s="99">
        <f t="shared" ca="1" si="4"/>
        <v>12</v>
      </c>
      <c r="B69" s="100" t="str">
        <f ca="1">IFERROR(__xludf.DUMMYFUNCTION("""COMPUTED_VALUE"""),"ГБПОУ МО ""Колледж ""Подмосковье""")</f>
        <v>ГБПОУ МО "Колледж "Подмосковье"</v>
      </c>
      <c r="C69" s="101" t="str">
        <f ca="1">IFERROR(__xludf.DUMMYFUNCTION("""COMPUTED_VALUE"""),"ЦФО")</f>
        <v>ЦФО</v>
      </c>
      <c r="D69" s="102" t="str">
        <f ca="1">IFERROR(__xludf.DUMMYFUNCTION("""COMPUTED_VALUE"""),"Московская область")</f>
        <v>Московская область</v>
      </c>
      <c r="E69" s="103" t="str">
        <f ca="1">IFERROR(__xludf.DUMMYFUNCTION("""COMPUTED_VALUE"""),"08.02.01")</f>
        <v>08.02.01</v>
      </c>
      <c r="F69" s="104" t="str">
        <f ca="1">IFERROR(__xludf.DUMMYFUNCTION("""COMPUTED_VALUE"""),"Строительство и эксплуатация зданий и сооружений")</f>
        <v>Строительство и эксплуатация зданий и сооружений</v>
      </c>
      <c r="G69" s="105" t="str">
        <f ca="1">IF(E69&lt;&gt;"","1","")</f>
        <v>1</v>
      </c>
      <c r="H69" s="150" t="str">
        <f ca="1">IF(E69&lt;&gt;"",БД!$G$4,"")</f>
        <v>Всего (общая численность выпускников)</v>
      </c>
      <c r="I69" s="107">
        <v>48</v>
      </c>
      <c r="J69" s="108">
        <v>19</v>
      </c>
      <c r="K69" s="109">
        <v>19</v>
      </c>
      <c r="L69" s="109">
        <v>19</v>
      </c>
      <c r="M69" s="109"/>
      <c r="N69" s="110"/>
      <c r="O69" s="109">
        <v>2</v>
      </c>
      <c r="P69" s="109">
        <v>27</v>
      </c>
      <c r="Q69" s="110"/>
      <c r="R69" s="110"/>
      <c r="S69" s="110"/>
      <c r="T69" s="110"/>
      <c r="U69" s="110"/>
      <c r="V69" s="110"/>
      <c r="W69" s="110"/>
      <c r="X69" s="110"/>
      <c r="Y69" s="110"/>
      <c r="Z69" s="110"/>
      <c r="AA69" s="110"/>
      <c r="AB69" s="110"/>
      <c r="AC69" s="110"/>
      <c r="AD69" s="110"/>
      <c r="AE69" s="110"/>
      <c r="AF69" s="110"/>
      <c r="AG69" s="110"/>
      <c r="AH69" s="111"/>
      <c r="AI69" s="112"/>
      <c r="AJ69" s="113">
        <f t="shared" ca="1" si="3"/>
        <v>0.41304347826086957</v>
      </c>
      <c r="AK69" s="114" t="str">
        <f t="shared" ca="1" si="5"/>
        <v>проверка пройдена</v>
      </c>
      <c r="AL69" s="132">
        <f t="shared" ca="1" si="6"/>
        <v>0</v>
      </c>
    </row>
    <row r="70" spans="1:38" ht="15">
      <c r="A70" s="116">
        <f t="shared" ca="1" si="4"/>
        <v>12</v>
      </c>
      <c r="B70" s="117" t="str">
        <f ca="1">IFERROR(__xludf.DUMMYFUNCTION("""COMPUTED_VALUE"""),"ГБПОУ МО ""Колледж ""Подмосковье""")</f>
        <v>ГБПОУ МО "Колледж "Подмосковье"</v>
      </c>
      <c r="C70" s="118" t="str">
        <f ca="1">IFERROR(__xludf.DUMMYFUNCTION("""COMPUTED_VALUE"""),"ЦФО")</f>
        <v>ЦФО</v>
      </c>
      <c r="D70" s="119" t="str">
        <f ca="1">IFERROR(__xludf.DUMMYFUNCTION("""COMPUTED_VALUE"""),"Московская область")</f>
        <v>Московская область</v>
      </c>
      <c r="E70" s="120" t="str">
        <f ca="1">IFERROR(__xludf.DUMMYFUNCTION("""COMPUTED_VALUE"""),"08.02.01")</f>
        <v>08.02.01</v>
      </c>
      <c r="F70" s="121" t="str">
        <f ca="1">IFERROR(__xludf.DUMMYFUNCTION("""COMPUTED_VALUE"""),"Строительство и эксплуатация зданий и сооружений")</f>
        <v>Строительство и эксплуатация зданий и сооружений</v>
      </c>
      <c r="G70" s="122" t="str">
        <f ca="1">IF(E70&lt;&gt;"","2","")</f>
        <v>2</v>
      </c>
      <c r="H70" s="151" t="str">
        <f ca="1">IF(E70&lt;&gt;"",БД!$G$5,"")</f>
        <v>из общей численности выпускников (из строки 01): лица с ОВЗ</v>
      </c>
      <c r="I70" s="133"/>
      <c r="J70" s="134"/>
      <c r="K70" s="127"/>
      <c r="L70" s="127"/>
      <c r="M70" s="127"/>
      <c r="N70" s="127"/>
      <c r="O70" s="126"/>
      <c r="P70" s="127"/>
      <c r="Q70" s="127"/>
      <c r="R70" s="127"/>
      <c r="S70" s="127"/>
      <c r="T70" s="127"/>
      <c r="U70" s="127"/>
      <c r="V70" s="127"/>
      <c r="W70" s="127"/>
      <c r="X70" s="127"/>
      <c r="Y70" s="127"/>
      <c r="Z70" s="127"/>
      <c r="AA70" s="127"/>
      <c r="AB70" s="127"/>
      <c r="AC70" s="127"/>
      <c r="AD70" s="127"/>
      <c r="AE70" s="127"/>
      <c r="AF70" s="127"/>
      <c r="AG70" s="127"/>
      <c r="AH70" s="128"/>
      <c r="AI70" s="129"/>
      <c r="AJ70" s="130">
        <f t="shared" ca="1" si="3"/>
        <v>1</v>
      </c>
      <c r="AK70" s="131" t="str">
        <f t="shared" ca="1" si="5"/>
        <v>проверка пройдена</v>
      </c>
      <c r="AL70" s="132">
        <f t="shared" ca="1" si="6"/>
        <v>0</v>
      </c>
    </row>
    <row r="71" spans="1:38" ht="15">
      <c r="A71" s="116">
        <f t="shared" ca="1" si="4"/>
        <v>12</v>
      </c>
      <c r="B71" s="117" t="str">
        <f ca="1">IFERROR(__xludf.DUMMYFUNCTION("""COMPUTED_VALUE"""),"ГБПОУ МО ""Колледж ""Подмосковье""")</f>
        <v>ГБПОУ МО "Колледж "Подмосковье"</v>
      </c>
      <c r="C71" s="118" t="str">
        <f ca="1">IFERROR(__xludf.DUMMYFUNCTION("""COMPUTED_VALUE"""),"ЦФО")</f>
        <v>ЦФО</v>
      </c>
      <c r="D71" s="119" t="str">
        <f ca="1">IFERROR(__xludf.DUMMYFUNCTION("""COMPUTED_VALUE"""),"Московская область")</f>
        <v>Московская область</v>
      </c>
      <c r="E71" s="120" t="str">
        <f ca="1">IFERROR(__xludf.DUMMYFUNCTION("""COMPUTED_VALUE"""),"08.02.01")</f>
        <v>08.02.01</v>
      </c>
      <c r="F71" s="121" t="str">
        <f ca="1">IFERROR(__xludf.DUMMYFUNCTION("""COMPUTED_VALUE"""),"Строительство и эксплуатация зданий и сооружений")</f>
        <v>Строительство и эксплуатация зданий и сооружений</v>
      </c>
      <c r="G71" s="122" t="str">
        <f ca="1">IF(E71&lt;&gt;"","3","")</f>
        <v>3</v>
      </c>
      <c r="H71" s="151" t="str">
        <f ca="1">IF(E71&lt;&gt;"",БД!$G$6,"")</f>
        <v>из числа лиц с ОВЗ (из строки 02): инвалиды и дети-инвалиды</v>
      </c>
      <c r="I71" s="133"/>
      <c r="J71" s="134"/>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8"/>
      <c r="AI71" s="129"/>
      <c r="AJ71" s="130">
        <f t="shared" ca="1" si="3"/>
        <v>1</v>
      </c>
      <c r="AK71" s="131" t="str">
        <f t="shared" ca="1" si="5"/>
        <v>проверка пройдена</v>
      </c>
      <c r="AL71" s="132">
        <f t="shared" ca="1" si="6"/>
        <v>0</v>
      </c>
    </row>
    <row r="72" spans="1:38" ht="15">
      <c r="A72" s="116">
        <f t="shared" ca="1" si="4"/>
        <v>12</v>
      </c>
      <c r="B72" s="117" t="str">
        <f ca="1">IFERROR(__xludf.DUMMYFUNCTION("""COMPUTED_VALUE"""),"ГБПОУ МО ""Колледж ""Подмосковье""")</f>
        <v>ГБПОУ МО "Колледж "Подмосковье"</v>
      </c>
      <c r="C72" s="118" t="str">
        <f ca="1">IFERROR(__xludf.DUMMYFUNCTION("""COMPUTED_VALUE"""),"ЦФО")</f>
        <v>ЦФО</v>
      </c>
      <c r="D72" s="119" t="str">
        <f ca="1">IFERROR(__xludf.DUMMYFUNCTION("""COMPUTED_VALUE"""),"Московская область")</f>
        <v>Московская область</v>
      </c>
      <c r="E72" s="120" t="str">
        <f ca="1">IFERROR(__xludf.DUMMYFUNCTION("""COMPUTED_VALUE"""),"08.02.01")</f>
        <v>08.02.01</v>
      </c>
      <c r="F72" s="121" t="str">
        <f ca="1">IFERROR(__xludf.DUMMYFUNCTION("""COMPUTED_VALUE"""),"Строительство и эксплуатация зданий и сооружений")</f>
        <v>Строительство и эксплуатация зданий и сооружений</v>
      </c>
      <c r="G72" s="122" t="str">
        <f ca="1">IF(E72&lt;&gt;"","4","")</f>
        <v>4</v>
      </c>
      <c r="H72" s="151" t="str">
        <f ca="1">IF(E72&lt;&gt;"",БД!$G$7,"")</f>
        <v>Инвалиды и дети-инвалиды (кроме учтенных в строке 03)</v>
      </c>
      <c r="I72" s="124">
        <v>1</v>
      </c>
      <c r="J72" s="125">
        <v>1</v>
      </c>
      <c r="K72" s="126">
        <v>1</v>
      </c>
      <c r="L72" s="126">
        <v>1</v>
      </c>
      <c r="M72" s="127"/>
      <c r="N72" s="127"/>
      <c r="O72" s="127"/>
      <c r="P72" s="127"/>
      <c r="Q72" s="127"/>
      <c r="R72" s="127"/>
      <c r="S72" s="127"/>
      <c r="T72" s="127"/>
      <c r="U72" s="127"/>
      <c r="V72" s="127"/>
      <c r="W72" s="127"/>
      <c r="X72" s="127"/>
      <c r="Y72" s="127"/>
      <c r="Z72" s="127"/>
      <c r="AA72" s="127"/>
      <c r="AB72" s="127"/>
      <c r="AC72" s="127"/>
      <c r="AD72" s="127"/>
      <c r="AE72" s="127"/>
      <c r="AF72" s="127"/>
      <c r="AG72" s="127"/>
      <c r="AH72" s="128"/>
      <c r="AI72" s="129"/>
      <c r="AJ72" s="130">
        <f t="shared" ca="1" si="3"/>
        <v>1</v>
      </c>
      <c r="AK72" s="131" t="str">
        <f t="shared" ca="1" si="5"/>
        <v>проверка пройдена</v>
      </c>
      <c r="AL72" s="132">
        <f t="shared" ca="1" si="6"/>
        <v>0</v>
      </c>
    </row>
    <row r="73" spans="1:38" ht="15">
      <c r="A73" s="135">
        <f t="shared" ca="1" si="4"/>
        <v>12</v>
      </c>
      <c r="B73" s="136" t="str">
        <f ca="1">IFERROR(__xludf.DUMMYFUNCTION("""COMPUTED_VALUE"""),"ГБПОУ МО ""Колледж ""Подмосковье""")</f>
        <v>ГБПОУ МО "Колледж "Подмосковье"</v>
      </c>
      <c r="C73" s="137" t="str">
        <f ca="1">IFERROR(__xludf.DUMMYFUNCTION("""COMPUTED_VALUE"""),"ЦФО")</f>
        <v>ЦФО</v>
      </c>
      <c r="D73" s="138" t="str">
        <f ca="1">IFERROR(__xludf.DUMMYFUNCTION("""COMPUTED_VALUE"""),"Московская область")</f>
        <v>Московская область</v>
      </c>
      <c r="E73" s="139" t="str">
        <f ca="1">IFERROR(__xludf.DUMMYFUNCTION("""COMPUTED_VALUE"""),"08.02.01")</f>
        <v>08.02.01</v>
      </c>
      <c r="F73" s="140" t="str">
        <f ca="1">IFERROR(__xludf.DUMMYFUNCTION("""COMPUTED_VALUE"""),"Строительство и эксплуатация зданий и сооружений")</f>
        <v>Строительство и эксплуатация зданий и сооружений</v>
      </c>
      <c r="G73" s="141" t="str">
        <f ca="1">IF(E73&lt;&gt;"","5","")</f>
        <v>5</v>
      </c>
      <c r="H73" s="152" t="str">
        <f ca="1">IF(E73&lt;&gt;"",БД!$G$8,"")</f>
        <v>Имеют договор о целевом обучении</v>
      </c>
      <c r="I73" s="153"/>
      <c r="J73" s="154"/>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6"/>
      <c r="AI73" s="147"/>
      <c r="AJ73" s="148">
        <f t="shared" ca="1" si="3"/>
        <v>1</v>
      </c>
      <c r="AK73" s="149" t="str">
        <f t="shared" ca="1" si="5"/>
        <v>проверка пройдена</v>
      </c>
      <c r="AL73" s="132">
        <f t="shared" ca="1" si="6"/>
        <v>0</v>
      </c>
    </row>
    <row r="74" spans="1:38" ht="15">
      <c r="A74" s="99">
        <f t="shared" ca="1" si="4"/>
        <v>13</v>
      </c>
      <c r="B74" s="100" t="str">
        <f ca="1">IFERROR(__xludf.DUMMYFUNCTION("""COMPUTED_VALUE"""),"ГБПОУ МО ""Колледж ""Подмосковье""")</f>
        <v>ГБПОУ МО "Колледж "Подмосковье"</v>
      </c>
      <c r="C74" s="101" t="str">
        <f ca="1">IFERROR(__xludf.DUMMYFUNCTION("""COMPUTED_VALUE"""),"ЦФО")</f>
        <v>ЦФО</v>
      </c>
      <c r="D74" s="102" t="str">
        <f ca="1">IFERROR(__xludf.DUMMYFUNCTION("""COMPUTED_VALUE"""),"Московская область")</f>
        <v>Московская область</v>
      </c>
      <c r="E74" s="103" t="str">
        <f ca="1">IFERROR(__xludf.DUMMYFUNCTION("""COMPUTED_VALUE"""),"09.02.07")</f>
        <v>09.02.07</v>
      </c>
      <c r="F74" s="104" t="str">
        <f ca="1">IFERROR(__xludf.DUMMYFUNCTION("""COMPUTED_VALUE"""),"Информационные системы и программирование")</f>
        <v>Информационные системы и программирование</v>
      </c>
      <c r="G74" s="105" t="str">
        <f ca="1">IF(E74&lt;&gt;"","1","")</f>
        <v>1</v>
      </c>
      <c r="H74" s="106" t="str">
        <f ca="1">IF(E74&lt;&gt;"",БД!$G$4,"")</f>
        <v>Всего (общая численность выпускников)</v>
      </c>
      <c r="I74" s="107">
        <v>48</v>
      </c>
      <c r="J74" s="108">
        <v>47</v>
      </c>
      <c r="K74" s="109">
        <v>47</v>
      </c>
      <c r="L74" s="109">
        <v>41</v>
      </c>
      <c r="M74" s="109"/>
      <c r="N74" s="110"/>
      <c r="O74" s="110"/>
      <c r="P74" s="109">
        <v>1</v>
      </c>
      <c r="Q74" s="110"/>
      <c r="R74" s="110"/>
      <c r="S74" s="110"/>
      <c r="T74" s="110"/>
      <c r="U74" s="110"/>
      <c r="V74" s="110"/>
      <c r="W74" s="110"/>
      <c r="X74" s="110"/>
      <c r="Y74" s="110"/>
      <c r="Z74" s="110"/>
      <c r="AA74" s="110"/>
      <c r="AB74" s="110"/>
      <c r="AC74" s="110"/>
      <c r="AD74" s="110"/>
      <c r="AE74" s="110"/>
      <c r="AF74" s="110"/>
      <c r="AG74" s="109"/>
      <c r="AH74" s="111"/>
      <c r="AI74" s="112"/>
      <c r="AJ74" s="113">
        <f t="shared" ca="1" si="3"/>
        <v>0.97916666666666663</v>
      </c>
      <c r="AK74" s="114" t="str">
        <f t="shared" ca="1" si="5"/>
        <v>проверка пройдена</v>
      </c>
      <c r="AL74" s="132">
        <f t="shared" ca="1" si="6"/>
        <v>0</v>
      </c>
    </row>
    <row r="75" spans="1:38" ht="15">
      <c r="A75" s="116">
        <f t="shared" ca="1" si="4"/>
        <v>13</v>
      </c>
      <c r="B75" s="117" t="str">
        <f ca="1">IFERROR(__xludf.DUMMYFUNCTION("""COMPUTED_VALUE"""),"ГБПОУ МО ""Колледж ""Подмосковье""")</f>
        <v>ГБПОУ МО "Колледж "Подмосковье"</v>
      </c>
      <c r="C75" s="118" t="str">
        <f ca="1">IFERROR(__xludf.DUMMYFUNCTION("""COMPUTED_VALUE"""),"ЦФО")</f>
        <v>ЦФО</v>
      </c>
      <c r="D75" s="119" t="str">
        <f ca="1">IFERROR(__xludf.DUMMYFUNCTION("""COMPUTED_VALUE"""),"Московская область")</f>
        <v>Московская область</v>
      </c>
      <c r="E75" s="120" t="str">
        <f ca="1">IFERROR(__xludf.DUMMYFUNCTION("""COMPUTED_VALUE"""),"09.02.07")</f>
        <v>09.02.07</v>
      </c>
      <c r="F75" s="121" t="str">
        <f ca="1">IFERROR(__xludf.DUMMYFUNCTION("""COMPUTED_VALUE"""),"Информационные системы и программирование")</f>
        <v>Информационные системы и программирование</v>
      </c>
      <c r="G75" s="122" t="str">
        <f ca="1">IF(E75&lt;&gt;"","2","")</f>
        <v>2</v>
      </c>
      <c r="H75" s="123" t="str">
        <f ca="1">IF(E75&lt;&gt;"",БД!$G$5,"")</f>
        <v>из общей численности выпускников (из строки 01): лица с ОВЗ</v>
      </c>
      <c r="I75" s="133"/>
      <c r="J75" s="125"/>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8"/>
      <c r="AI75" s="129"/>
      <c r="AJ75" s="130">
        <f t="shared" ca="1" si="3"/>
        <v>1</v>
      </c>
      <c r="AK75" s="131" t="str">
        <f t="shared" ca="1" si="5"/>
        <v>проверка пройдена</v>
      </c>
      <c r="AL75" s="132">
        <f t="shared" ca="1" si="6"/>
        <v>0</v>
      </c>
    </row>
    <row r="76" spans="1:38" ht="15">
      <c r="A76" s="116">
        <f t="shared" ca="1" si="4"/>
        <v>13</v>
      </c>
      <c r="B76" s="117" t="str">
        <f ca="1">IFERROR(__xludf.DUMMYFUNCTION("""COMPUTED_VALUE"""),"ГБПОУ МО ""Колледж ""Подмосковье""")</f>
        <v>ГБПОУ МО "Колледж "Подмосковье"</v>
      </c>
      <c r="C76" s="118" t="str">
        <f ca="1">IFERROR(__xludf.DUMMYFUNCTION("""COMPUTED_VALUE"""),"ЦФО")</f>
        <v>ЦФО</v>
      </c>
      <c r="D76" s="119" t="str">
        <f ca="1">IFERROR(__xludf.DUMMYFUNCTION("""COMPUTED_VALUE"""),"Московская область")</f>
        <v>Московская область</v>
      </c>
      <c r="E76" s="120" t="str">
        <f ca="1">IFERROR(__xludf.DUMMYFUNCTION("""COMPUTED_VALUE"""),"09.02.07")</f>
        <v>09.02.07</v>
      </c>
      <c r="F76" s="121" t="str">
        <f ca="1">IFERROR(__xludf.DUMMYFUNCTION("""COMPUTED_VALUE"""),"Информационные системы и программирование")</f>
        <v>Информационные системы и программирование</v>
      </c>
      <c r="G76" s="122" t="str">
        <f ca="1">IF(E76&lt;&gt;"","3","")</f>
        <v>3</v>
      </c>
      <c r="H76" s="123" t="str">
        <f ca="1">IF(E76&lt;&gt;"",БД!$G$6,"")</f>
        <v>из числа лиц с ОВЗ (из строки 02): инвалиды и дети-инвалиды</v>
      </c>
      <c r="I76" s="133"/>
      <c r="J76" s="134"/>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6"/>
      <c r="AH76" s="128"/>
      <c r="AI76" s="129"/>
      <c r="AJ76" s="130">
        <f t="shared" ca="1" si="3"/>
        <v>1</v>
      </c>
      <c r="AK76" s="131" t="str">
        <f t="shared" ca="1" si="5"/>
        <v>проверка пройдена</v>
      </c>
      <c r="AL76" s="132">
        <f t="shared" ca="1" si="6"/>
        <v>0</v>
      </c>
    </row>
    <row r="77" spans="1:38" ht="15">
      <c r="A77" s="116">
        <f t="shared" ca="1" si="4"/>
        <v>13</v>
      </c>
      <c r="B77" s="117" t="str">
        <f ca="1">IFERROR(__xludf.DUMMYFUNCTION("""COMPUTED_VALUE"""),"ГБПОУ МО ""Колледж ""Подмосковье""")</f>
        <v>ГБПОУ МО "Колледж "Подмосковье"</v>
      </c>
      <c r="C77" s="118" t="str">
        <f ca="1">IFERROR(__xludf.DUMMYFUNCTION("""COMPUTED_VALUE"""),"ЦФО")</f>
        <v>ЦФО</v>
      </c>
      <c r="D77" s="119" t="str">
        <f ca="1">IFERROR(__xludf.DUMMYFUNCTION("""COMPUTED_VALUE"""),"Московская область")</f>
        <v>Московская область</v>
      </c>
      <c r="E77" s="120" t="str">
        <f ca="1">IFERROR(__xludf.DUMMYFUNCTION("""COMPUTED_VALUE"""),"09.02.07")</f>
        <v>09.02.07</v>
      </c>
      <c r="F77" s="121" t="str">
        <f ca="1">IFERROR(__xludf.DUMMYFUNCTION("""COMPUTED_VALUE"""),"Информационные системы и программирование")</f>
        <v>Информационные системы и программирование</v>
      </c>
      <c r="G77" s="122" t="str">
        <f ca="1">IF(E77&lt;&gt;"","4","")</f>
        <v>4</v>
      </c>
      <c r="H77" s="123" t="str">
        <f ca="1">IF(E77&lt;&gt;"",БД!$G$7,"")</f>
        <v>Инвалиды и дети-инвалиды (кроме учтенных в строке 03)</v>
      </c>
      <c r="I77" s="124">
        <v>1</v>
      </c>
      <c r="J77" s="125">
        <v>1</v>
      </c>
      <c r="K77" s="126">
        <v>1</v>
      </c>
      <c r="L77" s="126">
        <v>1</v>
      </c>
      <c r="M77" s="127"/>
      <c r="N77" s="127"/>
      <c r="O77" s="127"/>
      <c r="P77" s="127"/>
      <c r="Q77" s="127"/>
      <c r="R77" s="127"/>
      <c r="S77" s="127"/>
      <c r="T77" s="127"/>
      <c r="U77" s="127"/>
      <c r="V77" s="127"/>
      <c r="W77" s="127"/>
      <c r="X77" s="127"/>
      <c r="Y77" s="127"/>
      <c r="Z77" s="127"/>
      <c r="AA77" s="127"/>
      <c r="AB77" s="127"/>
      <c r="AC77" s="127"/>
      <c r="AD77" s="127"/>
      <c r="AE77" s="127"/>
      <c r="AF77" s="127"/>
      <c r="AG77" s="127"/>
      <c r="AH77" s="128"/>
      <c r="AI77" s="129"/>
      <c r="AJ77" s="130">
        <f t="shared" ca="1" si="3"/>
        <v>1</v>
      </c>
      <c r="AK77" s="131" t="str">
        <f t="shared" ca="1" si="5"/>
        <v>проверка пройдена</v>
      </c>
      <c r="AL77" s="132">
        <f t="shared" ca="1" si="6"/>
        <v>0</v>
      </c>
    </row>
    <row r="78" spans="1:38" ht="15">
      <c r="A78" s="135">
        <f t="shared" ca="1" si="4"/>
        <v>13</v>
      </c>
      <c r="B78" s="136" t="str">
        <f ca="1">IFERROR(__xludf.DUMMYFUNCTION("""COMPUTED_VALUE"""),"ГБПОУ МО ""Колледж ""Подмосковье""")</f>
        <v>ГБПОУ МО "Колледж "Подмосковье"</v>
      </c>
      <c r="C78" s="137" t="str">
        <f ca="1">IFERROR(__xludf.DUMMYFUNCTION("""COMPUTED_VALUE"""),"ЦФО")</f>
        <v>ЦФО</v>
      </c>
      <c r="D78" s="138" t="str">
        <f ca="1">IFERROR(__xludf.DUMMYFUNCTION("""COMPUTED_VALUE"""),"Московская область")</f>
        <v>Московская область</v>
      </c>
      <c r="E78" s="139" t="str">
        <f ca="1">IFERROR(__xludf.DUMMYFUNCTION("""COMPUTED_VALUE"""),"09.02.07")</f>
        <v>09.02.07</v>
      </c>
      <c r="F78" s="140" t="str">
        <f ca="1">IFERROR(__xludf.DUMMYFUNCTION("""COMPUTED_VALUE"""),"Информационные системы и программирование")</f>
        <v>Информационные системы и программирование</v>
      </c>
      <c r="G78" s="141" t="str">
        <f ca="1">IF(E78&lt;&gt;"","5","")</f>
        <v>5</v>
      </c>
      <c r="H78" s="142" t="str">
        <f ca="1">IF(E78&lt;&gt;"",БД!$G$8,"")</f>
        <v>Имеют договор о целевом обучении</v>
      </c>
      <c r="I78" s="143"/>
      <c r="J78" s="154"/>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6"/>
      <c r="AI78" s="147"/>
      <c r="AJ78" s="148">
        <f t="shared" ca="1" si="3"/>
        <v>1</v>
      </c>
      <c r="AK78" s="149" t="str">
        <f t="shared" ca="1" si="5"/>
        <v>проверка пройдена</v>
      </c>
      <c r="AL78" s="132">
        <f t="shared" ca="1" si="6"/>
        <v>0</v>
      </c>
    </row>
    <row r="79" spans="1:38" ht="15">
      <c r="A79" s="99">
        <f t="shared" ca="1" si="4"/>
        <v>14</v>
      </c>
      <c r="B79" s="100" t="str">
        <f ca="1">IFERROR(__xludf.DUMMYFUNCTION("""COMPUTED_VALUE"""),"ГБПОУ МО ""Колледж ""Подмосковье""")</f>
        <v>ГБПОУ МО "Колледж "Подмосковье"</v>
      </c>
      <c r="C79" s="101" t="str">
        <f ca="1">IFERROR(__xludf.DUMMYFUNCTION("""COMPUTED_VALUE"""),"ЦФО")</f>
        <v>ЦФО</v>
      </c>
      <c r="D79" s="102" t="str">
        <f ca="1">IFERROR(__xludf.DUMMYFUNCTION("""COMPUTED_VALUE"""),"Московская область")</f>
        <v>Московская область</v>
      </c>
      <c r="E79" s="103" t="str">
        <f ca="1">IFERROR(__xludf.DUMMYFUNCTION("""COMPUTED_VALUE"""),"13.02.11")</f>
        <v>13.02.11</v>
      </c>
      <c r="F79" s="104"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79" s="105" t="str">
        <f ca="1">IF(E79&lt;&gt;"","1","")</f>
        <v>1</v>
      </c>
      <c r="H79" s="150" t="str">
        <f ca="1">IF(E79&lt;&gt;"",БД!$G$4,"")</f>
        <v>Всего (общая численность выпускников)</v>
      </c>
      <c r="I79" s="107">
        <v>24</v>
      </c>
      <c r="J79" s="108">
        <v>17</v>
      </c>
      <c r="K79" s="109">
        <v>17</v>
      </c>
      <c r="L79" s="109">
        <v>16</v>
      </c>
      <c r="M79" s="109"/>
      <c r="N79" s="110"/>
      <c r="O79" s="109">
        <v>2</v>
      </c>
      <c r="P79" s="109">
        <v>5</v>
      </c>
      <c r="Q79" s="110"/>
      <c r="R79" s="110"/>
      <c r="S79" s="110"/>
      <c r="T79" s="110"/>
      <c r="U79" s="110"/>
      <c r="V79" s="110"/>
      <c r="W79" s="110"/>
      <c r="X79" s="110"/>
      <c r="Y79" s="110"/>
      <c r="Z79" s="110"/>
      <c r="AA79" s="110"/>
      <c r="AB79" s="110"/>
      <c r="AC79" s="110"/>
      <c r="AD79" s="110"/>
      <c r="AE79" s="110"/>
      <c r="AF79" s="110"/>
      <c r="AG79" s="110"/>
      <c r="AH79" s="111"/>
      <c r="AI79" s="112"/>
      <c r="AJ79" s="113">
        <f t="shared" ca="1" si="3"/>
        <v>0.77272727272727271</v>
      </c>
      <c r="AK79" s="114" t="str">
        <f t="shared" ca="1" si="5"/>
        <v>проверка пройдена</v>
      </c>
      <c r="AL79" s="132">
        <f t="shared" ca="1" si="6"/>
        <v>0</v>
      </c>
    </row>
    <row r="80" spans="1:38" ht="15">
      <c r="A80" s="116">
        <f t="shared" ca="1" si="4"/>
        <v>14</v>
      </c>
      <c r="B80" s="117" t="str">
        <f ca="1">IFERROR(__xludf.DUMMYFUNCTION("""COMPUTED_VALUE"""),"ГБПОУ МО ""Колледж ""Подмосковье""")</f>
        <v>ГБПОУ МО "Колледж "Подмосковье"</v>
      </c>
      <c r="C80" s="118" t="str">
        <f ca="1">IFERROR(__xludf.DUMMYFUNCTION("""COMPUTED_VALUE"""),"ЦФО")</f>
        <v>ЦФО</v>
      </c>
      <c r="D80" s="119" t="str">
        <f ca="1">IFERROR(__xludf.DUMMYFUNCTION("""COMPUTED_VALUE"""),"Московская область")</f>
        <v>Московская область</v>
      </c>
      <c r="E80" s="120" t="str">
        <f ca="1">IFERROR(__xludf.DUMMYFUNCTION("""COMPUTED_VALUE"""),"13.02.11")</f>
        <v>13.02.11</v>
      </c>
      <c r="F80"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0" s="122" t="str">
        <f ca="1">IF(E80&lt;&gt;"","2","")</f>
        <v>2</v>
      </c>
      <c r="H80" s="151" t="str">
        <f ca="1">IF(E80&lt;&gt;"",БД!$G$5,"")</f>
        <v>из общей численности выпускников (из строки 01): лица с ОВЗ</v>
      </c>
      <c r="I80" s="133"/>
      <c r="J80" s="134"/>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8"/>
      <c r="AI80" s="129"/>
      <c r="AJ80" s="130">
        <f t="shared" ca="1" si="3"/>
        <v>1</v>
      </c>
      <c r="AK80" s="131" t="str">
        <f t="shared" ca="1" si="5"/>
        <v>проверка пройдена</v>
      </c>
      <c r="AL80" s="132">
        <f t="shared" ca="1" si="6"/>
        <v>0</v>
      </c>
    </row>
    <row r="81" spans="1:38" ht="15">
      <c r="A81" s="116">
        <f t="shared" ca="1" si="4"/>
        <v>14</v>
      </c>
      <c r="B81" s="117" t="str">
        <f ca="1">IFERROR(__xludf.DUMMYFUNCTION("""COMPUTED_VALUE"""),"ГБПОУ МО ""Колледж ""Подмосковье""")</f>
        <v>ГБПОУ МО "Колледж "Подмосковье"</v>
      </c>
      <c r="C81" s="118" t="str">
        <f ca="1">IFERROR(__xludf.DUMMYFUNCTION("""COMPUTED_VALUE"""),"ЦФО")</f>
        <v>ЦФО</v>
      </c>
      <c r="D81" s="119" t="str">
        <f ca="1">IFERROR(__xludf.DUMMYFUNCTION("""COMPUTED_VALUE"""),"Московская область")</f>
        <v>Московская область</v>
      </c>
      <c r="E81" s="120" t="str">
        <f ca="1">IFERROR(__xludf.DUMMYFUNCTION("""COMPUTED_VALUE"""),"13.02.11")</f>
        <v>13.02.11</v>
      </c>
      <c r="F81"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1" s="122" t="str">
        <f ca="1">IF(E81&lt;&gt;"","3","")</f>
        <v>3</v>
      </c>
      <c r="H81" s="151" t="str">
        <f ca="1">IF(E81&lt;&gt;"",БД!$G$6,"")</f>
        <v>из числа лиц с ОВЗ (из строки 02): инвалиды и дети-инвалиды</v>
      </c>
      <c r="I81" s="133"/>
      <c r="J81" s="134"/>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8"/>
      <c r="AI81" s="129"/>
      <c r="AJ81" s="130">
        <f t="shared" ca="1" si="3"/>
        <v>1</v>
      </c>
      <c r="AK81" s="131" t="str">
        <f t="shared" ca="1" si="5"/>
        <v>проверка пройдена</v>
      </c>
      <c r="AL81" s="132">
        <f t="shared" ca="1" si="6"/>
        <v>0</v>
      </c>
    </row>
    <row r="82" spans="1:38" ht="15">
      <c r="A82" s="116">
        <f t="shared" ca="1" si="4"/>
        <v>14</v>
      </c>
      <c r="B82" s="117" t="str">
        <f ca="1">IFERROR(__xludf.DUMMYFUNCTION("""COMPUTED_VALUE"""),"ГБПОУ МО ""Колледж ""Подмосковье""")</f>
        <v>ГБПОУ МО "Колледж "Подмосковье"</v>
      </c>
      <c r="C82" s="118" t="str">
        <f ca="1">IFERROR(__xludf.DUMMYFUNCTION("""COMPUTED_VALUE"""),"ЦФО")</f>
        <v>ЦФО</v>
      </c>
      <c r="D82" s="119" t="str">
        <f ca="1">IFERROR(__xludf.DUMMYFUNCTION("""COMPUTED_VALUE"""),"Московская область")</f>
        <v>Московская область</v>
      </c>
      <c r="E82" s="120" t="str">
        <f ca="1">IFERROR(__xludf.DUMMYFUNCTION("""COMPUTED_VALUE"""),"13.02.11")</f>
        <v>13.02.11</v>
      </c>
      <c r="F82" s="12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2" s="122" t="str">
        <f ca="1">IF(E82&lt;&gt;"","4","")</f>
        <v>4</v>
      </c>
      <c r="H82" s="151" t="str">
        <f ca="1">IF(E82&lt;&gt;"",БД!$G$7,"")</f>
        <v>Инвалиды и дети-инвалиды (кроме учтенных в строке 03)</v>
      </c>
      <c r="I82" s="124"/>
      <c r="J82" s="134"/>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8"/>
      <c r="AI82" s="129"/>
      <c r="AJ82" s="130">
        <f t="shared" ca="1" si="3"/>
        <v>1</v>
      </c>
      <c r="AK82" s="131" t="str">
        <f t="shared" ca="1" si="5"/>
        <v>проверка пройдена</v>
      </c>
      <c r="AL82" s="132">
        <f t="shared" ca="1" si="6"/>
        <v>0</v>
      </c>
    </row>
    <row r="83" spans="1:38" ht="15">
      <c r="A83" s="135">
        <f t="shared" ca="1" si="4"/>
        <v>14</v>
      </c>
      <c r="B83" s="136" t="str">
        <f ca="1">IFERROR(__xludf.DUMMYFUNCTION("""COMPUTED_VALUE"""),"ГБПОУ МО ""Колледж ""Подмосковье""")</f>
        <v>ГБПОУ МО "Колледж "Подмосковье"</v>
      </c>
      <c r="C83" s="137" t="str">
        <f ca="1">IFERROR(__xludf.DUMMYFUNCTION("""COMPUTED_VALUE"""),"ЦФО")</f>
        <v>ЦФО</v>
      </c>
      <c r="D83" s="138" t="str">
        <f ca="1">IFERROR(__xludf.DUMMYFUNCTION("""COMPUTED_VALUE"""),"Московская область")</f>
        <v>Московская область</v>
      </c>
      <c r="E83" s="139" t="str">
        <f ca="1">IFERROR(__xludf.DUMMYFUNCTION("""COMPUTED_VALUE"""),"13.02.11")</f>
        <v>13.02.11</v>
      </c>
      <c r="F83" s="14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G83" s="141" t="str">
        <f ca="1">IF(E83&lt;&gt;"","5","")</f>
        <v>5</v>
      </c>
      <c r="H83" s="152" t="str">
        <f ca="1">IF(E83&lt;&gt;"",БД!$G$8,"")</f>
        <v>Имеют договор о целевом обучении</v>
      </c>
      <c r="I83" s="153"/>
      <c r="J83" s="154"/>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6"/>
      <c r="AI83" s="147"/>
      <c r="AJ83" s="148">
        <f t="shared" ca="1" si="3"/>
        <v>1</v>
      </c>
      <c r="AK83" s="149" t="str">
        <f t="shared" ca="1" si="5"/>
        <v>проверка пройдена</v>
      </c>
      <c r="AL83" s="132">
        <f t="shared" ca="1" si="6"/>
        <v>0</v>
      </c>
    </row>
    <row r="84" spans="1:38" ht="15">
      <c r="A84" s="99">
        <f t="shared" ca="1" si="4"/>
        <v>15</v>
      </c>
      <c r="B84" s="100" t="str">
        <f ca="1">IFERROR(__xludf.DUMMYFUNCTION("""COMPUTED_VALUE"""),"ГБПОУ МО ""Колледж ""Подмосковье""")</f>
        <v>ГБПОУ МО "Колледж "Подмосковье"</v>
      </c>
      <c r="C84" s="101" t="str">
        <f ca="1">IFERROR(__xludf.DUMMYFUNCTION("""COMPUTED_VALUE"""),"ЦФО")</f>
        <v>ЦФО</v>
      </c>
      <c r="D84" s="102" t="str">
        <f ca="1">IFERROR(__xludf.DUMMYFUNCTION("""COMPUTED_VALUE"""),"Московская область")</f>
        <v>Московская область</v>
      </c>
      <c r="E84" s="103" t="str">
        <f ca="1">IFERROR(__xludf.DUMMYFUNCTION("""COMPUTED_VALUE"""),"15.02.01")</f>
        <v>15.02.01</v>
      </c>
      <c r="F84" s="104"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4" s="105" t="str">
        <f ca="1">IF(E84&lt;&gt;"","1","")</f>
        <v>1</v>
      </c>
      <c r="H84" s="150" t="str">
        <f ca="1">IF(E84&lt;&gt;"",БД!$G$4,"")</f>
        <v>Всего (общая численность выпускников)</v>
      </c>
      <c r="I84" s="107">
        <v>1</v>
      </c>
      <c r="J84" s="108">
        <v>1</v>
      </c>
      <c r="K84" s="109">
        <v>1</v>
      </c>
      <c r="L84" s="109">
        <v>1</v>
      </c>
      <c r="M84" s="109"/>
      <c r="N84" s="110"/>
      <c r="O84" s="110"/>
      <c r="P84" s="110"/>
      <c r="Q84" s="110"/>
      <c r="R84" s="110"/>
      <c r="S84" s="110"/>
      <c r="T84" s="110"/>
      <c r="U84" s="110"/>
      <c r="V84" s="110"/>
      <c r="W84" s="110"/>
      <c r="X84" s="110"/>
      <c r="Y84" s="110"/>
      <c r="Z84" s="110"/>
      <c r="AA84" s="110"/>
      <c r="AB84" s="110"/>
      <c r="AC84" s="110"/>
      <c r="AD84" s="110"/>
      <c r="AE84" s="110"/>
      <c r="AF84" s="110"/>
      <c r="AG84" s="110"/>
      <c r="AH84" s="111"/>
      <c r="AI84" s="112"/>
      <c r="AJ84" s="113">
        <f t="shared" ca="1" si="3"/>
        <v>1</v>
      </c>
      <c r="AK84" s="114" t="str">
        <f t="shared" ca="1" si="5"/>
        <v>проверка пройдена</v>
      </c>
      <c r="AL84" s="132">
        <f t="shared" ca="1" si="6"/>
        <v>0</v>
      </c>
    </row>
    <row r="85" spans="1:38" ht="15">
      <c r="A85" s="116">
        <f t="shared" ca="1" si="4"/>
        <v>15</v>
      </c>
      <c r="B85" s="117" t="str">
        <f ca="1">IFERROR(__xludf.DUMMYFUNCTION("""COMPUTED_VALUE"""),"ГБПОУ МО ""Колледж ""Подмосковье""")</f>
        <v>ГБПОУ МО "Колледж "Подмосковье"</v>
      </c>
      <c r="C85" s="118" t="str">
        <f ca="1">IFERROR(__xludf.DUMMYFUNCTION("""COMPUTED_VALUE"""),"ЦФО")</f>
        <v>ЦФО</v>
      </c>
      <c r="D85" s="119" t="str">
        <f ca="1">IFERROR(__xludf.DUMMYFUNCTION("""COMPUTED_VALUE"""),"Московская область")</f>
        <v>Московская область</v>
      </c>
      <c r="E85" s="120" t="str">
        <f ca="1">IFERROR(__xludf.DUMMYFUNCTION("""COMPUTED_VALUE"""),"15.02.01")</f>
        <v>15.02.01</v>
      </c>
      <c r="F85"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5" s="122" t="str">
        <f ca="1">IF(E85&lt;&gt;"","2","")</f>
        <v>2</v>
      </c>
      <c r="H85" s="151" t="str">
        <f ca="1">IF(E85&lt;&gt;"",БД!$G$5,"")</f>
        <v>из общей численности выпускников (из строки 01): лица с ОВЗ</v>
      </c>
      <c r="I85" s="133"/>
      <c r="J85" s="134"/>
      <c r="K85" s="127"/>
      <c r="L85" s="127"/>
      <c r="M85" s="127"/>
      <c r="N85" s="127"/>
      <c r="O85" s="126"/>
      <c r="P85" s="127"/>
      <c r="Q85" s="127"/>
      <c r="R85" s="127"/>
      <c r="S85" s="127"/>
      <c r="T85" s="127"/>
      <c r="U85" s="127"/>
      <c r="V85" s="127"/>
      <c r="W85" s="127"/>
      <c r="X85" s="127"/>
      <c r="Y85" s="127"/>
      <c r="Z85" s="127"/>
      <c r="AA85" s="127"/>
      <c r="AB85" s="127"/>
      <c r="AC85" s="127"/>
      <c r="AD85" s="127"/>
      <c r="AE85" s="127"/>
      <c r="AF85" s="127"/>
      <c r="AG85" s="127"/>
      <c r="AH85" s="128"/>
      <c r="AI85" s="129"/>
      <c r="AJ85" s="130">
        <f t="shared" ca="1" si="3"/>
        <v>1</v>
      </c>
      <c r="AK85" s="131" t="str">
        <f t="shared" ca="1" si="5"/>
        <v>проверка пройдена</v>
      </c>
      <c r="AL85" s="132">
        <f t="shared" ca="1" si="6"/>
        <v>0</v>
      </c>
    </row>
    <row r="86" spans="1:38" ht="15">
      <c r="A86" s="116">
        <f t="shared" ca="1" si="4"/>
        <v>15</v>
      </c>
      <c r="B86" s="117" t="str">
        <f ca="1">IFERROR(__xludf.DUMMYFUNCTION("""COMPUTED_VALUE"""),"ГБПОУ МО ""Колледж ""Подмосковье""")</f>
        <v>ГБПОУ МО "Колледж "Подмосковье"</v>
      </c>
      <c r="C86" s="118" t="str">
        <f ca="1">IFERROR(__xludf.DUMMYFUNCTION("""COMPUTED_VALUE"""),"ЦФО")</f>
        <v>ЦФО</v>
      </c>
      <c r="D86" s="119" t="str">
        <f ca="1">IFERROR(__xludf.DUMMYFUNCTION("""COMPUTED_VALUE"""),"Московская область")</f>
        <v>Московская область</v>
      </c>
      <c r="E86" s="120" t="str">
        <f ca="1">IFERROR(__xludf.DUMMYFUNCTION("""COMPUTED_VALUE"""),"15.02.01")</f>
        <v>15.02.01</v>
      </c>
      <c r="F86"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6" s="122" t="str">
        <f ca="1">IF(E86&lt;&gt;"","3","")</f>
        <v>3</v>
      </c>
      <c r="H86" s="151" t="str">
        <f ca="1">IF(E86&lt;&gt;"",БД!$G$6,"")</f>
        <v>из числа лиц с ОВЗ (из строки 02): инвалиды и дети-инвалиды</v>
      </c>
      <c r="I86" s="133"/>
      <c r="J86" s="134"/>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8"/>
      <c r="AI86" s="129"/>
      <c r="AJ86" s="130">
        <f t="shared" ca="1" si="3"/>
        <v>1</v>
      </c>
      <c r="AK86" s="131" t="str">
        <f t="shared" ca="1" si="5"/>
        <v>проверка пройдена</v>
      </c>
      <c r="AL86" s="132">
        <f t="shared" ca="1" si="6"/>
        <v>0</v>
      </c>
    </row>
    <row r="87" spans="1:38" ht="15">
      <c r="A87" s="116">
        <f t="shared" ca="1" si="4"/>
        <v>15</v>
      </c>
      <c r="B87" s="117" t="str">
        <f ca="1">IFERROR(__xludf.DUMMYFUNCTION("""COMPUTED_VALUE"""),"ГБПОУ МО ""Колледж ""Подмосковье""")</f>
        <v>ГБПОУ МО "Колледж "Подмосковье"</v>
      </c>
      <c r="C87" s="118" t="str">
        <f ca="1">IFERROR(__xludf.DUMMYFUNCTION("""COMPUTED_VALUE"""),"ЦФО")</f>
        <v>ЦФО</v>
      </c>
      <c r="D87" s="119" t="str">
        <f ca="1">IFERROR(__xludf.DUMMYFUNCTION("""COMPUTED_VALUE"""),"Московская область")</f>
        <v>Московская область</v>
      </c>
      <c r="E87" s="120" t="str">
        <f ca="1">IFERROR(__xludf.DUMMYFUNCTION("""COMPUTED_VALUE"""),"15.02.01")</f>
        <v>15.02.01</v>
      </c>
      <c r="F87" s="12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7" s="122" t="str">
        <f ca="1">IF(E87&lt;&gt;"","4","")</f>
        <v>4</v>
      </c>
      <c r="H87" s="151" t="str">
        <f ca="1">IF(E87&lt;&gt;"",БД!$G$7,"")</f>
        <v>Инвалиды и дети-инвалиды (кроме учтенных в строке 03)</v>
      </c>
      <c r="I87" s="133"/>
      <c r="J87" s="134"/>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8"/>
      <c r="AI87" s="129"/>
      <c r="AJ87" s="130">
        <f t="shared" ca="1" si="3"/>
        <v>1</v>
      </c>
      <c r="AK87" s="131" t="str">
        <f t="shared" ca="1" si="5"/>
        <v>проверка пройдена</v>
      </c>
      <c r="AL87" s="132">
        <f t="shared" ca="1" si="6"/>
        <v>0</v>
      </c>
    </row>
    <row r="88" spans="1:38" ht="15">
      <c r="A88" s="135">
        <f t="shared" ca="1" si="4"/>
        <v>15</v>
      </c>
      <c r="B88" s="136" t="str">
        <f ca="1">IFERROR(__xludf.DUMMYFUNCTION("""COMPUTED_VALUE"""),"ГБПОУ МО ""Колледж ""Подмосковье""")</f>
        <v>ГБПОУ МО "Колледж "Подмосковье"</v>
      </c>
      <c r="C88" s="137" t="str">
        <f ca="1">IFERROR(__xludf.DUMMYFUNCTION("""COMPUTED_VALUE"""),"ЦФО")</f>
        <v>ЦФО</v>
      </c>
      <c r="D88" s="138" t="str">
        <f ca="1">IFERROR(__xludf.DUMMYFUNCTION("""COMPUTED_VALUE"""),"Московская область")</f>
        <v>Московская область</v>
      </c>
      <c r="E88" s="139" t="str">
        <f ca="1">IFERROR(__xludf.DUMMYFUNCTION("""COMPUTED_VALUE"""),"15.02.01")</f>
        <v>15.02.01</v>
      </c>
      <c r="F88" s="14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G88" s="141" t="str">
        <f ca="1">IF(E88&lt;&gt;"","5","")</f>
        <v>5</v>
      </c>
      <c r="H88" s="152" t="str">
        <f ca="1">IF(E88&lt;&gt;"",БД!$G$8,"")</f>
        <v>Имеют договор о целевом обучении</v>
      </c>
      <c r="I88" s="153"/>
      <c r="J88" s="154"/>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6"/>
      <c r="AI88" s="147"/>
      <c r="AJ88" s="148">
        <f t="shared" ca="1" si="3"/>
        <v>1</v>
      </c>
      <c r="AK88" s="149" t="str">
        <f t="shared" ca="1" si="5"/>
        <v>проверка пройдена</v>
      </c>
      <c r="AL88" s="132">
        <f t="shared" ca="1" si="6"/>
        <v>0</v>
      </c>
    </row>
    <row r="89" spans="1:38" ht="15">
      <c r="A89" s="99">
        <f t="shared" ca="1" si="4"/>
        <v>16</v>
      </c>
      <c r="B89" s="100" t="str">
        <f ca="1">IFERROR(__xludf.DUMMYFUNCTION("""COMPUTED_VALUE"""),"ГБПОУ МО ""Колледж ""Подмосковье""")</f>
        <v>ГБПОУ МО "Колледж "Подмосковье"</v>
      </c>
      <c r="C89" s="101" t="str">
        <f ca="1">IFERROR(__xludf.DUMMYFUNCTION("""COMPUTED_VALUE"""),"ЦФО")</f>
        <v>ЦФО</v>
      </c>
      <c r="D89" s="102" t="str">
        <f ca="1">IFERROR(__xludf.DUMMYFUNCTION("""COMPUTED_VALUE"""),"Московская область")</f>
        <v>Московская область</v>
      </c>
      <c r="E89" s="103" t="str">
        <f ca="1">IFERROR(__xludf.DUMMYFUNCTION("""COMPUTED_VALUE"""),"15.02.12")</f>
        <v>15.02.12</v>
      </c>
      <c r="F89" s="104"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89" s="105" t="str">
        <f ca="1">IF(E89&lt;&gt;"","1","")</f>
        <v>1</v>
      </c>
      <c r="H89" s="106" t="str">
        <f ca="1">IF(E89&lt;&gt;"",БД!$G$4,"")</f>
        <v>Всего (общая численность выпускников)</v>
      </c>
      <c r="I89" s="107">
        <v>22</v>
      </c>
      <c r="J89" s="108">
        <v>3</v>
      </c>
      <c r="K89" s="109">
        <v>3</v>
      </c>
      <c r="L89" s="109">
        <v>3</v>
      </c>
      <c r="M89" s="109"/>
      <c r="N89" s="110"/>
      <c r="O89" s="110"/>
      <c r="P89" s="109">
        <v>19</v>
      </c>
      <c r="Q89" s="110"/>
      <c r="R89" s="110"/>
      <c r="S89" s="110"/>
      <c r="T89" s="110"/>
      <c r="U89" s="110"/>
      <c r="V89" s="110"/>
      <c r="W89" s="110"/>
      <c r="X89" s="110"/>
      <c r="Y89" s="110"/>
      <c r="Z89" s="110"/>
      <c r="AA89" s="110"/>
      <c r="AB89" s="110"/>
      <c r="AC89" s="110"/>
      <c r="AD89" s="110"/>
      <c r="AE89" s="110"/>
      <c r="AF89" s="110"/>
      <c r="AG89" s="109"/>
      <c r="AH89" s="111"/>
      <c r="AI89" s="112"/>
      <c r="AJ89" s="113">
        <f t="shared" ca="1" si="3"/>
        <v>0.13636363636363635</v>
      </c>
      <c r="AK89" s="114" t="str">
        <f t="shared" ca="1" si="5"/>
        <v>проверка пройдена</v>
      </c>
      <c r="AL89" s="132">
        <f t="shared" ca="1" si="6"/>
        <v>0</v>
      </c>
    </row>
    <row r="90" spans="1:38" ht="15">
      <c r="A90" s="116">
        <f t="shared" ca="1" si="4"/>
        <v>16</v>
      </c>
      <c r="B90" s="117" t="str">
        <f ca="1">IFERROR(__xludf.DUMMYFUNCTION("""COMPUTED_VALUE"""),"ГБПОУ МО ""Колледж ""Подмосковье""")</f>
        <v>ГБПОУ МО "Колледж "Подмосковье"</v>
      </c>
      <c r="C90" s="118" t="str">
        <f ca="1">IFERROR(__xludf.DUMMYFUNCTION("""COMPUTED_VALUE"""),"ЦФО")</f>
        <v>ЦФО</v>
      </c>
      <c r="D90" s="119" t="str">
        <f ca="1">IFERROR(__xludf.DUMMYFUNCTION("""COMPUTED_VALUE"""),"Московская область")</f>
        <v>Московская область</v>
      </c>
      <c r="E90" s="120" t="str">
        <f ca="1">IFERROR(__xludf.DUMMYFUNCTION("""COMPUTED_VALUE"""),"15.02.12")</f>
        <v>15.02.12</v>
      </c>
      <c r="F90"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0" s="122" t="str">
        <f ca="1">IF(E90&lt;&gt;"","2","")</f>
        <v>2</v>
      </c>
      <c r="H90" s="123" t="str">
        <f ca="1">IF(E90&lt;&gt;"",БД!$G$5,"")</f>
        <v>из общей численности выпускников (из строки 01): лица с ОВЗ</v>
      </c>
      <c r="I90" s="133"/>
      <c r="J90" s="125"/>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8"/>
      <c r="AI90" s="129"/>
      <c r="AJ90" s="130">
        <f t="shared" ca="1" si="3"/>
        <v>1</v>
      </c>
      <c r="AK90" s="131" t="str">
        <f t="shared" ca="1" si="5"/>
        <v>проверка пройдена</v>
      </c>
      <c r="AL90" s="132">
        <f t="shared" ca="1" si="6"/>
        <v>0</v>
      </c>
    </row>
    <row r="91" spans="1:38" ht="15">
      <c r="A91" s="116">
        <f t="shared" ca="1" si="4"/>
        <v>16</v>
      </c>
      <c r="B91" s="117" t="str">
        <f ca="1">IFERROR(__xludf.DUMMYFUNCTION("""COMPUTED_VALUE"""),"ГБПОУ МО ""Колледж ""Подмосковье""")</f>
        <v>ГБПОУ МО "Колледж "Подмосковье"</v>
      </c>
      <c r="C91" s="118" t="str">
        <f ca="1">IFERROR(__xludf.DUMMYFUNCTION("""COMPUTED_VALUE"""),"ЦФО")</f>
        <v>ЦФО</v>
      </c>
      <c r="D91" s="119" t="str">
        <f ca="1">IFERROR(__xludf.DUMMYFUNCTION("""COMPUTED_VALUE"""),"Московская область")</f>
        <v>Московская область</v>
      </c>
      <c r="E91" s="120" t="str">
        <f ca="1">IFERROR(__xludf.DUMMYFUNCTION("""COMPUTED_VALUE"""),"15.02.12")</f>
        <v>15.02.12</v>
      </c>
      <c r="F91"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1" s="122" t="str">
        <f ca="1">IF(E91&lt;&gt;"","3","")</f>
        <v>3</v>
      </c>
      <c r="H91" s="123" t="str">
        <f ca="1">IF(E91&lt;&gt;"",БД!$G$6,"")</f>
        <v>из числа лиц с ОВЗ (из строки 02): инвалиды и дети-инвалиды</v>
      </c>
      <c r="I91" s="133"/>
      <c r="J91" s="134"/>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6"/>
      <c r="AH91" s="128"/>
      <c r="AI91" s="129"/>
      <c r="AJ91" s="130">
        <f t="shared" ca="1" si="3"/>
        <v>1</v>
      </c>
      <c r="AK91" s="131" t="str">
        <f t="shared" ca="1" si="5"/>
        <v>проверка пройдена</v>
      </c>
      <c r="AL91" s="132">
        <f t="shared" ca="1" si="6"/>
        <v>0</v>
      </c>
    </row>
    <row r="92" spans="1:38" ht="15">
      <c r="A92" s="116">
        <f t="shared" ca="1" si="4"/>
        <v>16</v>
      </c>
      <c r="B92" s="117" t="str">
        <f ca="1">IFERROR(__xludf.DUMMYFUNCTION("""COMPUTED_VALUE"""),"ГБПОУ МО ""Колледж ""Подмосковье""")</f>
        <v>ГБПОУ МО "Колледж "Подмосковье"</v>
      </c>
      <c r="C92" s="118" t="str">
        <f ca="1">IFERROR(__xludf.DUMMYFUNCTION("""COMPUTED_VALUE"""),"ЦФО")</f>
        <v>ЦФО</v>
      </c>
      <c r="D92" s="119" t="str">
        <f ca="1">IFERROR(__xludf.DUMMYFUNCTION("""COMPUTED_VALUE"""),"Московская область")</f>
        <v>Московская область</v>
      </c>
      <c r="E92" s="120" t="str">
        <f ca="1">IFERROR(__xludf.DUMMYFUNCTION("""COMPUTED_VALUE"""),"15.02.12")</f>
        <v>15.02.12</v>
      </c>
      <c r="F92" s="12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2" s="122" t="str">
        <f ca="1">IF(E92&lt;&gt;"","4","")</f>
        <v>4</v>
      </c>
      <c r="H92" s="123" t="str">
        <f ca="1">IF(E92&lt;&gt;"",БД!$G$7,"")</f>
        <v>Инвалиды и дети-инвалиды (кроме учтенных в строке 03)</v>
      </c>
      <c r="I92" s="124"/>
      <c r="J92" s="134"/>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8"/>
      <c r="AI92" s="129"/>
      <c r="AJ92" s="130">
        <f t="shared" ca="1" si="3"/>
        <v>1</v>
      </c>
      <c r="AK92" s="131" t="str">
        <f t="shared" ca="1" si="5"/>
        <v>проверка пройдена</v>
      </c>
      <c r="AL92" s="132">
        <f t="shared" ca="1" si="6"/>
        <v>0</v>
      </c>
    </row>
    <row r="93" spans="1:38" ht="15">
      <c r="A93" s="135">
        <f t="shared" ca="1" si="4"/>
        <v>16</v>
      </c>
      <c r="B93" s="136" t="str">
        <f ca="1">IFERROR(__xludf.DUMMYFUNCTION("""COMPUTED_VALUE"""),"ГБПОУ МО ""Колледж ""Подмосковье""")</f>
        <v>ГБПОУ МО "Колледж "Подмосковье"</v>
      </c>
      <c r="C93" s="137" t="str">
        <f ca="1">IFERROR(__xludf.DUMMYFUNCTION("""COMPUTED_VALUE"""),"ЦФО")</f>
        <v>ЦФО</v>
      </c>
      <c r="D93" s="138" t="str">
        <f ca="1">IFERROR(__xludf.DUMMYFUNCTION("""COMPUTED_VALUE"""),"Московская область")</f>
        <v>Московская область</v>
      </c>
      <c r="E93" s="139" t="str">
        <f ca="1">IFERROR(__xludf.DUMMYFUNCTION("""COMPUTED_VALUE"""),"15.02.12")</f>
        <v>15.02.12</v>
      </c>
      <c r="F93" s="14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G93" s="141" t="str">
        <f ca="1">IF(E93&lt;&gt;"","5","")</f>
        <v>5</v>
      </c>
      <c r="H93" s="142" t="str">
        <f ca="1">IF(E93&lt;&gt;"",БД!$G$8,"")</f>
        <v>Имеют договор о целевом обучении</v>
      </c>
      <c r="I93" s="143"/>
      <c r="J93" s="154"/>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c r="AJ93" s="148">
        <f t="shared" ca="1" si="3"/>
        <v>1</v>
      </c>
      <c r="AK93" s="149" t="str">
        <f t="shared" ca="1" si="5"/>
        <v>проверка пройдена</v>
      </c>
      <c r="AL93" s="132">
        <f t="shared" ca="1" si="6"/>
        <v>0</v>
      </c>
    </row>
    <row r="94" spans="1:38" ht="15">
      <c r="A94" s="99">
        <f t="shared" ca="1" si="4"/>
        <v>17</v>
      </c>
      <c r="B94" s="100" t="str">
        <f ca="1">IFERROR(__xludf.DUMMYFUNCTION("""COMPUTED_VALUE"""),"ГБПОУ МО ""Колледж ""Подмосковье""")</f>
        <v>ГБПОУ МО "Колледж "Подмосковье"</v>
      </c>
      <c r="C94" s="101" t="str">
        <f ca="1">IFERROR(__xludf.DUMMYFUNCTION("""COMPUTED_VALUE"""),"ЦФО")</f>
        <v>ЦФО</v>
      </c>
      <c r="D94" s="102" t="str">
        <f ca="1">IFERROR(__xludf.DUMMYFUNCTION("""COMPUTED_VALUE"""),"Московская область")</f>
        <v>Московская область</v>
      </c>
      <c r="E94" s="103" t="str">
        <f ca="1">IFERROR(__xludf.DUMMYFUNCTION("""COMPUTED_VALUE"""),"15.02.15")</f>
        <v>15.02.15</v>
      </c>
      <c r="F94" s="104" t="str">
        <f ca="1">IFERROR(__xludf.DUMMYFUNCTION("""COMPUTED_VALUE"""),"Технология металлообрабатывающего производства")</f>
        <v>Технология металлообрабатывающего производства</v>
      </c>
      <c r="G94" s="105" t="str">
        <f ca="1">IF(E94&lt;&gt;"","1","")</f>
        <v>1</v>
      </c>
      <c r="H94" s="150" t="str">
        <f ca="1">IF(E94&lt;&gt;"",БД!$G$4,"")</f>
        <v>Всего (общая численность выпускников)</v>
      </c>
      <c r="I94" s="107">
        <v>22</v>
      </c>
      <c r="J94" s="108">
        <v>9</v>
      </c>
      <c r="K94" s="109">
        <v>9</v>
      </c>
      <c r="L94" s="109">
        <v>9</v>
      </c>
      <c r="M94" s="109"/>
      <c r="N94" s="110"/>
      <c r="O94" s="110"/>
      <c r="P94" s="109">
        <v>13</v>
      </c>
      <c r="Q94" s="110"/>
      <c r="R94" s="110"/>
      <c r="S94" s="110"/>
      <c r="T94" s="110"/>
      <c r="U94" s="110"/>
      <c r="V94" s="110"/>
      <c r="W94" s="110"/>
      <c r="X94" s="110"/>
      <c r="Y94" s="110"/>
      <c r="Z94" s="110"/>
      <c r="AA94" s="110"/>
      <c r="AB94" s="110"/>
      <c r="AC94" s="110"/>
      <c r="AD94" s="110"/>
      <c r="AE94" s="110"/>
      <c r="AF94" s="110"/>
      <c r="AG94" s="110"/>
      <c r="AH94" s="111"/>
      <c r="AI94" s="112"/>
      <c r="AJ94" s="113">
        <f t="shared" ca="1" si="3"/>
        <v>0.40909090909090912</v>
      </c>
      <c r="AK94" s="114" t="str">
        <f t="shared" ca="1" si="5"/>
        <v>проверка пройдена</v>
      </c>
      <c r="AL94" s="132">
        <f t="shared" ca="1" si="6"/>
        <v>0</v>
      </c>
    </row>
    <row r="95" spans="1:38" ht="15">
      <c r="A95" s="116">
        <f t="shared" ca="1" si="4"/>
        <v>17</v>
      </c>
      <c r="B95" s="117" t="str">
        <f ca="1">IFERROR(__xludf.DUMMYFUNCTION("""COMPUTED_VALUE"""),"ГБПОУ МО ""Колледж ""Подмосковье""")</f>
        <v>ГБПОУ МО "Колледж "Подмосковье"</v>
      </c>
      <c r="C95" s="118" t="str">
        <f ca="1">IFERROR(__xludf.DUMMYFUNCTION("""COMPUTED_VALUE"""),"ЦФО")</f>
        <v>ЦФО</v>
      </c>
      <c r="D95" s="119" t="str">
        <f ca="1">IFERROR(__xludf.DUMMYFUNCTION("""COMPUTED_VALUE"""),"Московская область")</f>
        <v>Московская область</v>
      </c>
      <c r="E95" s="120" t="str">
        <f ca="1">IFERROR(__xludf.DUMMYFUNCTION("""COMPUTED_VALUE"""),"15.02.15")</f>
        <v>15.02.15</v>
      </c>
      <c r="F95" s="121" t="str">
        <f ca="1">IFERROR(__xludf.DUMMYFUNCTION("""COMPUTED_VALUE"""),"Технология металлообрабатывающего производства")</f>
        <v>Технология металлообрабатывающего производства</v>
      </c>
      <c r="G95" s="122" t="str">
        <f ca="1">IF(E95&lt;&gt;"","2","")</f>
        <v>2</v>
      </c>
      <c r="H95" s="151" t="str">
        <f ca="1">IF(E95&lt;&gt;"",БД!$G$5,"")</f>
        <v>из общей численности выпускников (из строки 01): лица с ОВЗ</v>
      </c>
      <c r="I95" s="133"/>
      <c r="J95" s="134"/>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8"/>
      <c r="AI95" s="129"/>
      <c r="AJ95" s="130">
        <f t="shared" ca="1" si="3"/>
        <v>1</v>
      </c>
      <c r="AK95" s="131" t="str">
        <f t="shared" ca="1" si="5"/>
        <v>проверка пройдена</v>
      </c>
      <c r="AL95" s="132">
        <f t="shared" ca="1" si="6"/>
        <v>0</v>
      </c>
    </row>
    <row r="96" spans="1:38" ht="15">
      <c r="A96" s="116">
        <f t="shared" ca="1" si="4"/>
        <v>17</v>
      </c>
      <c r="B96" s="117" t="str">
        <f ca="1">IFERROR(__xludf.DUMMYFUNCTION("""COMPUTED_VALUE"""),"ГБПОУ МО ""Колледж ""Подмосковье""")</f>
        <v>ГБПОУ МО "Колледж "Подмосковье"</v>
      </c>
      <c r="C96" s="118" t="str">
        <f ca="1">IFERROR(__xludf.DUMMYFUNCTION("""COMPUTED_VALUE"""),"ЦФО")</f>
        <v>ЦФО</v>
      </c>
      <c r="D96" s="119" t="str">
        <f ca="1">IFERROR(__xludf.DUMMYFUNCTION("""COMPUTED_VALUE"""),"Московская область")</f>
        <v>Московская область</v>
      </c>
      <c r="E96" s="120" t="str">
        <f ca="1">IFERROR(__xludf.DUMMYFUNCTION("""COMPUTED_VALUE"""),"15.02.15")</f>
        <v>15.02.15</v>
      </c>
      <c r="F96" s="121" t="str">
        <f ca="1">IFERROR(__xludf.DUMMYFUNCTION("""COMPUTED_VALUE"""),"Технология металлообрабатывающего производства")</f>
        <v>Технология металлообрабатывающего производства</v>
      </c>
      <c r="G96" s="122" t="str">
        <f ca="1">IF(E96&lt;&gt;"","3","")</f>
        <v>3</v>
      </c>
      <c r="H96" s="151" t="str">
        <f ca="1">IF(E96&lt;&gt;"",БД!$G$6,"")</f>
        <v>из числа лиц с ОВЗ (из строки 02): инвалиды и дети-инвалиды</v>
      </c>
      <c r="I96" s="133"/>
      <c r="J96" s="134"/>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8"/>
      <c r="AI96" s="129"/>
      <c r="AJ96" s="130">
        <f t="shared" ca="1" si="3"/>
        <v>1</v>
      </c>
      <c r="AK96" s="131" t="str">
        <f t="shared" ca="1" si="5"/>
        <v>проверка пройдена</v>
      </c>
      <c r="AL96" s="132">
        <f t="shared" ca="1" si="6"/>
        <v>0</v>
      </c>
    </row>
    <row r="97" spans="1:38" ht="15">
      <c r="A97" s="116">
        <f t="shared" ca="1" si="4"/>
        <v>17</v>
      </c>
      <c r="B97" s="117" t="str">
        <f ca="1">IFERROR(__xludf.DUMMYFUNCTION("""COMPUTED_VALUE"""),"ГБПОУ МО ""Колледж ""Подмосковье""")</f>
        <v>ГБПОУ МО "Колледж "Подмосковье"</v>
      </c>
      <c r="C97" s="118" t="str">
        <f ca="1">IFERROR(__xludf.DUMMYFUNCTION("""COMPUTED_VALUE"""),"ЦФО")</f>
        <v>ЦФО</v>
      </c>
      <c r="D97" s="119" t="str">
        <f ca="1">IFERROR(__xludf.DUMMYFUNCTION("""COMPUTED_VALUE"""),"Московская область")</f>
        <v>Московская область</v>
      </c>
      <c r="E97" s="120" t="str">
        <f ca="1">IFERROR(__xludf.DUMMYFUNCTION("""COMPUTED_VALUE"""),"15.02.15")</f>
        <v>15.02.15</v>
      </c>
      <c r="F97" s="121" t="str">
        <f ca="1">IFERROR(__xludf.DUMMYFUNCTION("""COMPUTED_VALUE"""),"Технология металлообрабатывающего производства")</f>
        <v>Технология металлообрабатывающего производства</v>
      </c>
      <c r="G97" s="122" t="str">
        <f ca="1">IF(E97&lt;&gt;"","4","")</f>
        <v>4</v>
      </c>
      <c r="H97" s="151" t="str">
        <f ca="1">IF(E97&lt;&gt;"",БД!$G$7,"")</f>
        <v>Инвалиды и дети-инвалиды (кроме учтенных в строке 03)</v>
      </c>
      <c r="I97" s="124">
        <v>1</v>
      </c>
      <c r="J97" s="125">
        <v>1</v>
      </c>
      <c r="K97" s="126">
        <v>1</v>
      </c>
      <c r="L97" s="126">
        <v>1</v>
      </c>
      <c r="M97" s="127"/>
      <c r="N97" s="127"/>
      <c r="O97" s="127"/>
      <c r="P97" s="127"/>
      <c r="Q97" s="127"/>
      <c r="R97" s="127"/>
      <c r="S97" s="127"/>
      <c r="T97" s="127"/>
      <c r="U97" s="127"/>
      <c r="V97" s="127"/>
      <c r="W97" s="127"/>
      <c r="X97" s="127"/>
      <c r="Y97" s="127"/>
      <c r="Z97" s="127"/>
      <c r="AA97" s="127"/>
      <c r="AB97" s="127"/>
      <c r="AC97" s="127"/>
      <c r="AD97" s="127"/>
      <c r="AE97" s="127"/>
      <c r="AF97" s="127"/>
      <c r="AG97" s="127"/>
      <c r="AH97" s="128"/>
      <c r="AI97" s="129"/>
      <c r="AJ97" s="130">
        <f t="shared" ca="1" si="3"/>
        <v>1</v>
      </c>
      <c r="AK97" s="131" t="str">
        <f t="shared" ca="1" si="5"/>
        <v>проверка пройдена</v>
      </c>
      <c r="AL97" s="132">
        <f t="shared" ca="1" si="6"/>
        <v>0</v>
      </c>
    </row>
    <row r="98" spans="1:38" ht="15">
      <c r="A98" s="135">
        <f t="shared" ca="1" si="4"/>
        <v>17</v>
      </c>
      <c r="B98" s="136" t="str">
        <f ca="1">IFERROR(__xludf.DUMMYFUNCTION("""COMPUTED_VALUE"""),"ГБПОУ МО ""Колледж ""Подмосковье""")</f>
        <v>ГБПОУ МО "Колледж "Подмосковье"</v>
      </c>
      <c r="C98" s="137" t="str">
        <f ca="1">IFERROR(__xludf.DUMMYFUNCTION("""COMPUTED_VALUE"""),"ЦФО")</f>
        <v>ЦФО</v>
      </c>
      <c r="D98" s="138" t="str">
        <f ca="1">IFERROR(__xludf.DUMMYFUNCTION("""COMPUTED_VALUE"""),"Московская область")</f>
        <v>Московская область</v>
      </c>
      <c r="E98" s="139" t="str">
        <f ca="1">IFERROR(__xludf.DUMMYFUNCTION("""COMPUTED_VALUE"""),"15.02.15")</f>
        <v>15.02.15</v>
      </c>
      <c r="F98" s="140" t="str">
        <f ca="1">IFERROR(__xludf.DUMMYFUNCTION("""COMPUTED_VALUE"""),"Технология металлообрабатывающего производства")</f>
        <v>Технология металлообрабатывающего производства</v>
      </c>
      <c r="G98" s="141" t="str">
        <f ca="1">IF(E98&lt;&gt;"","5","")</f>
        <v>5</v>
      </c>
      <c r="H98" s="152" t="str">
        <f ca="1">IF(E98&lt;&gt;"",БД!$G$8,"")</f>
        <v>Имеют договор о целевом обучении</v>
      </c>
      <c r="I98" s="153"/>
      <c r="J98" s="154"/>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6"/>
      <c r="AI98" s="147"/>
      <c r="AJ98" s="148">
        <f t="shared" ca="1" si="3"/>
        <v>1</v>
      </c>
      <c r="AK98" s="149" t="str">
        <f t="shared" ca="1" si="5"/>
        <v>проверка пройдена</v>
      </c>
      <c r="AL98" s="132">
        <f t="shared" ca="1" si="6"/>
        <v>0</v>
      </c>
    </row>
    <row r="99" spans="1:38" ht="15">
      <c r="A99" s="99">
        <f t="shared" ca="1" si="4"/>
        <v>18</v>
      </c>
      <c r="B99" s="100" t="str">
        <f ca="1">IFERROR(__xludf.DUMMYFUNCTION("""COMPUTED_VALUE"""),"ГБПОУ МО ""Колледж ""Подмосковье""")</f>
        <v>ГБПОУ МО "Колледж "Подмосковье"</v>
      </c>
      <c r="C99" s="101" t="str">
        <f ca="1">IFERROR(__xludf.DUMMYFUNCTION("""COMPUTED_VALUE"""),"ЦФО")</f>
        <v>ЦФО</v>
      </c>
      <c r="D99" s="102" t="str">
        <f ca="1">IFERROR(__xludf.DUMMYFUNCTION("""COMPUTED_VALUE"""),"Московская область")</f>
        <v>Московская область</v>
      </c>
      <c r="E99" s="103" t="str">
        <f ca="1">IFERROR(__xludf.DUMMYFUNCTION("""COMPUTED_VALUE"""),"19.02.10")</f>
        <v>19.02.10</v>
      </c>
      <c r="F99" s="104" t="str">
        <f ca="1">IFERROR(__xludf.DUMMYFUNCTION("""COMPUTED_VALUE"""),"Технология продукции общественного питания")</f>
        <v>Технология продукции общественного питания</v>
      </c>
      <c r="G99" s="105" t="str">
        <f ca="1">IF(E99&lt;&gt;"","1","")</f>
        <v>1</v>
      </c>
      <c r="H99" s="150" t="str">
        <f ca="1">IF(E99&lt;&gt;"",БД!$G$4,"")</f>
        <v>Всего (общая численность выпускников)</v>
      </c>
      <c r="I99" s="107">
        <v>1</v>
      </c>
      <c r="J99" s="108">
        <v>1</v>
      </c>
      <c r="K99" s="109">
        <v>1</v>
      </c>
      <c r="L99" s="109">
        <v>1</v>
      </c>
      <c r="M99" s="109"/>
      <c r="N99" s="110"/>
      <c r="O99" s="110"/>
      <c r="P99" s="110"/>
      <c r="Q99" s="110"/>
      <c r="R99" s="110"/>
      <c r="S99" s="110"/>
      <c r="T99" s="110"/>
      <c r="U99" s="110"/>
      <c r="V99" s="110"/>
      <c r="W99" s="110"/>
      <c r="X99" s="110"/>
      <c r="Y99" s="110"/>
      <c r="Z99" s="110"/>
      <c r="AA99" s="110"/>
      <c r="AB99" s="110"/>
      <c r="AC99" s="110"/>
      <c r="AD99" s="110"/>
      <c r="AE99" s="110"/>
      <c r="AF99" s="110"/>
      <c r="AG99" s="110"/>
      <c r="AH99" s="111"/>
      <c r="AI99" s="112"/>
      <c r="AJ99" s="113">
        <f t="shared" ca="1" si="3"/>
        <v>1</v>
      </c>
      <c r="AK99" s="114" t="str">
        <f t="shared" ca="1" si="5"/>
        <v>проверка пройдена</v>
      </c>
      <c r="AL99" s="132">
        <f t="shared" ca="1" si="6"/>
        <v>0</v>
      </c>
    </row>
    <row r="100" spans="1:38" ht="15">
      <c r="A100" s="116">
        <f t="shared" ca="1" si="4"/>
        <v>18</v>
      </c>
      <c r="B100" s="117" t="str">
        <f ca="1">IFERROR(__xludf.DUMMYFUNCTION("""COMPUTED_VALUE"""),"ГБПОУ МО ""Колледж ""Подмосковье""")</f>
        <v>ГБПОУ МО "Колледж "Подмосковье"</v>
      </c>
      <c r="C100" s="118" t="str">
        <f ca="1">IFERROR(__xludf.DUMMYFUNCTION("""COMPUTED_VALUE"""),"ЦФО")</f>
        <v>ЦФО</v>
      </c>
      <c r="D100" s="119" t="str">
        <f ca="1">IFERROR(__xludf.DUMMYFUNCTION("""COMPUTED_VALUE"""),"Московская область")</f>
        <v>Московская область</v>
      </c>
      <c r="E100" s="120" t="str">
        <f ca="1">IFERROR(__xludf.DUMMYFUNCTION("""COMPUTED_VALUE"""),"19.02.10")</f>
        <v>19.02.10</v>
      </c>
      <c r="F100" s="121" t="str">
        <f ca="1">IFERROR(__xludf.DUMMYFUNCTION("""COMPUTED_VALUE"""),"Технология продукции общественного питания")</f>
        <v>Технология продукции общественного питания</v>
      </c>
      <c r="G100" s="122" t="str">
        <f ca="1">IF(E100&lt;&gt;"","2","")</f>
        <v>2</v>
      </c>
      <c r="H100" s="151" t="str">
        <f ca="1">IF(E100&lt;&gt;"",БД!$G$5,"")</f>
        <v>из общей численности выпускников (из строки 01): лица с ОВЗ</v>
      </c>
      <c r="I100" s="133"/>
      <c r="J100" s="134"/>
      <c r="K100" s="127"/>
      <c r="L100" s="127"/>
      <c r="M100" s="127"/>
      <c r="N100" s="127"/>
      <c r="O100" s="126"/>
      <c r="P100" s="127"/>
      <c r="Q100" s="127"/>
      <c r="R100" s="127"/>
      <c r="S100" s="127"/>
      <c r="T100" s="127"/>
      <c r="U100" s="127"/>
      <c r="V100" s="127"/>
      <c r="W100" s="127"/>
      <c r="X100" s="127"/>
      <c r="Y100" s="127"/>
      <c r="Z100" s="127"/>
      <c r="AA100" s="127"/>
      <c r="AB100" s="127"/>
      <c r="AC100" s="127"/>
      <c r="AD100" s="127"/>
      <c r="AE100" s="127"/>
      <c r="AF100" s="127"/>
      <c r="AG100" s="127"/>
      <c r="AH100" s="128"/>
      <c r="AI100" s="129"/>
      <c r="AJ100" s="130">
        <f t="shared" ca="1" si="3"/>
        <v>1</v>
      </c>
      <c r="AK100" s="131" t="str">
        <f t="shared" ca="1" si="5"/>
        <v>проверка пройдена</v>
      </c>
      <c r="AL100" s="132">
        <f t="shared" ca="1" si="6"/>
        <v>0</v>
      </c>
    </row>
    <row r="101" spans="1:38" ht="15">
      <c r="A101" s="116">
        <f t="shared" ca="1" si="4"/>
        <v>18</v>
      </c>
      <c r="B101" s="117" t="str">
        <f ca="1">IFERROR(__xludf.DUMMYFUNCTION("""COMPUTED_VALUE"""),"ГБПОУ МО ""Колледж ""Подмосковье""")</f>
        <v>ГБПОУ МО "Колледж "Подмосковье"</v>
      </c>
      <c r="C101" s="118" t="str">
        <f ca="1">IFERROR(__xludf.DUMMYFUNCTION("""COMPUTED_VALUE"""),"ЦФО")</f>
        <v>ЦФО</v>
      </c>
      <c r="D101" s="119" t="str">
        <f ca="1">IFERROR(__xludf.DUMMYFUNCTION("""COMPUTED_VALUE"""),"Московская область")</f>
        <v>Московская область</v>
      </c>
      <c r="E101" s="120" t="str">
        <f ca="1">IFERROR(__xludf.DUMMYFUNCTION("""COMPUTED_VALUE"""),"19.02.10")</f>
        <v>19.02.10</v>
      </c>
      <c r="F101" s="121" t="str">
        <f ca="1">IFERROR(__xludf.DUMMYFUNCTION("""COMPUTED_VALUE"""),"Технология продукции общественного питания")</f>
        <v>Технология продукции общественного питания</v>
      </c>
      <c r="G101" s="122" t="str">
        <f ca="1">IF(E101&lt;&gt;"","3","")</f>
        <v>3</v>
      </c>
      <c r="H101" s="151" t="str">
        <f ca="1">IF(E101&lt;&gt;"",БД!$G$6,"")</f>
        <v>из числа лиц с ОВЗ (из строки 02): инвалиды и дети-инвалиды</v>
      </c>
      <c r="I101" s="133"/>
      <c r="J101" s="134"/>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8"/>
      <c r="AI101" s="129"/>
      <c r="AJ101" s="130">
        <f t="shared" ca="1" si="3"/>
        <v>1</v>
      </c>
      <c r="AK101" s="131" t="str">
        <f t="shared" ca="1" si="5"/>
        <v>проверка пройдена</v>
      </c>
      <c r="AL101" s="132">
        <f t="shared" ca="1" si="6"/>
        <v>0</v>
      </c>
    </row>
    <row r="102" spans="1:38" ht="15">
      <c r="A102" s="116">
        <f t="shared" ca="1" si="4"/>
        <v>18</v>
      </c>
      <c r="B102" s="117" t="str">
        <f ca="1">IFERROR(__xludf.DUMMYFUNCTION("""COMPUTED_VALUE"""),"ГБПОУ МО ""Колледж ""Подмосковье""")</f>
        <v>ГБПОУ МО "Колледж "Подмосковье"</v>
      </c>
      <c r="C102" s="118" t="str">
        <f ca="1">IFERROR(__xludf.DUMMYFUNCTION("""COMPUTED_VALUE"""),"ЦФО")</f>
        <v>ЦФО</v>
      </c>
      <c r="D102" s="119" t="str">
        <f ca="1">IFERROR(__xludf.DUMMYFUNCTION("""COMPUTED_VALUE"""),"Московская область")</f>
        <v>Московская область</v>
      </c>
      <c r="E102" s="120" t="str">
        <f ca="1">IFERROR(__xludf.DUMMYFUNCTION("""COMPUTED_VALUE"""),"19.02.10")</f>
        <v>19.02.10</v>
      </c>
      <c r="F102" s="121" t="str">
        <f ca="1">IFERROR(__xludf.DUMMYFUNCTION("""COMPUTED_VALUE"""),"Технология продукции общественного питания")</f>
        <v>Технология продукции общественного питания</v>
      </c>
      <c r="G102" s="122" t="str">
        <f ca="1">IF(E102&lt;&gt;"","4","")</f>
        <v>4</v>
      </c>
      <c r="H102" s="151" t="str">
        <f ca="1">IF(E102&lt;&gt;"",БД!$G$7,"")</f>
        <v>Инвалиды и дети-инвалиды (кроме учтенных в строке 03)</v>
      </c>
      <c r="I102" s="124"/>
      <c r="J102" s="134"/>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8"/>
      <c r="AI102" s="129"/>
      <c r="AJ102" s="130">
        <f t="shared" ca="1" si="3"/>
        <v>1</v>
      </c>
      <c r="AK102" s="131" t="str">
        <f t="shared" ca="1" si="5"/>
        <v>проверка пройдена</v>
      </c>
      <c r="AL102" s="132">
        <f t="shared" ca="1" si="6"/>
        <v>0</v>
      </c>
    </row>
    <row r="103" spans="1:38" ht="15">
      <c r="A103" s="135">
        <f t="shared" ca="1" si="4"/>
        <v>18</v>
      </c>
      <c r="B103" s="136" t="str">
        <f ca="1">IFERROR(__xludf.DUMMYFUNCTION("""COMPUTED_VALUE"""),"ГБПОУ МО ""Колледж ""Подмосковье""")</f>
        <v>ГБПОУ МО "Колледж "Подмосковье"</v>
      </c>
      <c r="C103" s="137" t="str">
        <f ca="1">IFERROR(__xludf.DUMMYFUNCTION("""COMPUTED_VALUE"""),"ЦФО")</f>
        <v>ЦФО</v>
      </c>
      <c r="D103" s="138" t="str">
        <f ca="1">IFERROR(__xludf.DUMMYFUNCTION("""COMPUTED_VALUE"""),"Московская область")</f>
        <v>Московская область</v>
      </c>
      <c r="E103" s="139" t="str">
        <f ca="1">IFERROR(__xludf.DUMMYFUNCTION("""COMPUTED_VALUE"""),"19.02.10")</f>
        <v>19.02.10</v>
      </c>
      <c r="F103" s="140" t="str">
        <f ca="1">IFERROR(__xludf.DUMMYFUNCTION("""COMPUTED_VALUE"""),"Технология продукции общественного питания")</f>
        <v>Технология продукции общественного питания</v>
      </c>
      <c r="G103" s="141" t="str">
        <f ca="1">IF(E103&lt;&gt;"","5","")</f>
        <v>5</v>
      </c>
      <c r="H103" s="152" t="str">
        <f ca="1">IF(E103&lt;&gt;"",БД!$G$8,"")</f>
        <v>Имеют договор о целевом обучении</v>
      </c>
      <c r="I103" s="153"/>
      <c r="J103" s="154"/>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6"/>
      <c r="AI103" s="147"/>
      <c r="AJ103" s="148">
        <f t="shared" ca="1" si="3"/>
        <v>1</v>
      </c>
      <c r="AK103" s="149" t="str">
        <f t="shared" ca="1" si="5"/>
        <v>проверка пройдена</v>
      </c>
      <c r="AL103" s="132">
        <f t="shared" ca="1" si="6"/>
        <v>0</v>
      </c>
    </row>
    <row r="104" spans="1:38" ht="15">
      <c r="A104" s="99">
        <f t="shared" ca="1" si="4"/>
        <v>19</v>
      </c>
      <c r="B104" s="100" t="str">
        <f ca="1">IFERROR(__xludf.DUMMYFUNCTION("""COMPUTED_VALUE"""),"ГБПОУ МО ""Колледж ""Подмосковье""")</f>
        <v>ГБПОУ МО "Колледж "Подмосковье"</v>
      </c>
      <c r="C104" s="101" t="str">
        <f ca="1">IFERROR(__xludf.DUMMYFUNCTION("""COMPUTED_VALUE"""),"ЦФО")</f>
        <v>ЦФО</v>
      </c>
      <c r="D104" s="102" t="str">
        <f ca="1">IFERROR(__xludf.DUMMYFUNCTION("""COMPUTED_VALUE"""),"Московская область")</f>
        <v>Московская область</v>
      </c>
      <c r="E104" s="103" t="str">
        <f ca="1">IFERROR(__xludf.DUMMYFUNCTION("""COMPUTED_VALUE"""),"21.02.05")</f>
        <v>21.02.05</v>
      </c>
      <c r="F104" s="104" t="str">
        <f ca="1">IFERROR(__xludf.DUMMYFUNCTION("""COMPUTED_VALUE"""),"Земельно-имущественные отношения")</f>
        <v>Земельно-имущественные отношения</v>
      </c>
      <c r="G104" s="105" t="str">
        <f ca="1">IF(E104&lt;&gt;"","1","")</f>
        <v>1</v>
      </c>
      <c r="H104" s="106" t="str">
        <f ca="1">IF(E104&lt;&gt;"",БД!$G$4,"")</f>
        <v>Всего (общая численность выпускников)</v>
      </c>
      <c r="I104" s="107">
        <v>33</v>
      </c>
      <c r="J104" s="108">
        <v>16</v>
      </c>
      <c r="K104" s="109">
        <v>16</v>
      </c>
      <c r="L104" s="109">
        <v>16</v>
      </c>
      <c r="M104" s="109"/>
      <c r="N104" s="110"/>
      <c r="O104" s="110"/>
      <c r="P104" s="109">
        <v>17</v>
      </c>
      <c r="Q104" s="110"/>
      <c r="R104" s="110"/>
      <c r="S104" s="110"/>
      <c r="T104" s="110"/>
      <c r="U104" s="110"/>
      <c r="V104" s="110"/>
      <c r="W104" s="110"/>
      <c r="X104" s="110"/>
      <c r="Y104" s="110"/>
      <c r="Z104" s="110"/>
      <c r="AA104" s="110"/>
      <c r="AB104" s="110"/>
      <c r="AC104" s="110"/>
      <c r="AD104" s="110"/>
      <c r="AE104" s="110"/>
      <c r="AF104" s="110"/>
      <c r="AG104" s="109"/>
      <c r="AH104" s="111"/>
      <c r="AI104" s="112"/>
      <c r="AJ104" s="113">
        <f t="shared" ca="1" si="3"/>
        <v>0.48484848484848486</v>
      </c>
      <c r="AK104" s="114" t="str">
        <f t="shared" ca="1" si="5"/>
        <v>проверка пройдена</v>
      </c>
      <c r="AL104" s="132">
        <f t="shared" ca="1" si="6"/>
        <v>0</v>
      </c>
    </row>
    <row r="105" spans="1:38" ht="15">
      <c r="A105" s="116">
        <f t="shared" ca="1" si="4"/>
        <v>19</v>
      </c>
      <c r="B105" s="117" t="str">
        <f ca="1">IFERROR(__xludf.DUMMYFUNCTION("""COMPUTED_VALUE"""),"ГБПОУ МО ""Колледж ""Подмосковье""")</f>
        <v>ГБПОУ МО "Колледж "Подмосковье"</v>
      </c>
      <c r="C105" s="118" t="str">
        <f ca="1">IFERROR(__xludf.DUMMYFUNCTION("""COMPUTED_VALUE"""),"ЦФО")</f>
        <v>ЦФО</v>
      </c>
      <c r="D105" s="119" t="str">
        <f ca="1">IFERROR(__xludf.DUMMYFUNCTION("""COMPUTED_VALUE"""),"Московская область")</f>
        <v>Московская область</v>
      </c>
      <c r="E105" s="120" t="str">
        <f ca="1">IFERROR(__xludf.DUMMYFUNCTION("""COMPUTED_VALUE"""),"21.02.05")</f>
        <v>21.02.05</v>
      </c>
      <c r="F105" s="121" t="str">
        <f ca="1">IFERROR(__xludf.DUMMYFUNCTION("""COMPUTED_VALUE"""),"Земельно-имущественные отношения")</f>
        <v>Земельно-имущественные отношения</v>
      </c>
      <c r="G105" s="122" t="str">
        <f ca="1">IF(E105&lt;&gt;"","2","")</f>
        <v>2</v>
      </c>
      <c r="H105" s="123" t="str">
        <f ca="1">IF(E105&lt;&gt;"",БД!$G$5,"")</f>
        <v>из общей численности выпускников (из строки 01): лица с ОВЗ</v>
      </c>
      <c r="I105" s="133"/>
      <c r="J105" s="125"/>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8"/>
      <c r="AI105" s="129"/>
      <c r="AJ105" s="130">
        <f t="shared" ca="1" si="3"/>
        <v>1</v>
      </c>
      <c r="AK105" s="131" t="str">
        <f t="shared" ca="1" si="5"/>
        <v>проверка пройдена</v>
      </c>
      <c r="AL105" s="132">
        <f t="shared" ca="1" si="6"/>
        <v>0</v>
      </c>
    </row>
    <row r="106" spans="1:38" ht="15">
      <c r="A106" s="116">
        <f t="shared" ca="1" si="4"/>
        <v>19</v>
      </c>
      <c r="B106" s="117" t="str">
        <f ca="1">IFERROR(__xludf.DUMMYFUNCTION("""COMPUTED_VALUE"""),"ГБПОУ МО ""Колледж ""Подмосковье""")</f>
        <v>ГБПОУ МО "Колледж "Подмосковье"</v>
      </c>
      <c r="C106" s="118" t="str">
        <f ca="1">IFERROR(__xludf.DUMMYFUNCTION("""COMPUTED_VALUE"""),"ЦФО")</f>
        <v>ЦФО</v>
      </c>
      <c r="D106" s="119" t="str">
        <f ca="1">IFERROR(__xludf.DUMMYFUNCTION("""COMPUTED_VALUE"""),"Московская область")</f>
        <v>Московская область</v>
      </c>
      <c r="E106" s="120" t="str">
        <f ca="1">IFERROR(__xludf.DUMMYFUNCTION("""COMPUTED_VALUE"""),"21.02.05")</f>
        <v>21.02.05</v>
      </c>
      <c r="F106" s="121" t="str">
        <f ca="1">IFERROR(__xludf.DUMMYFUNCTION("""COMPUTED_VALUE"""),"Земельно-имущественные отношения")</f>
        <v>Земельно-имущественные отношения</v>
      </c>
      <c r="G106" s="122" t="str">
        <f ca="1">IF(E106&lt;&gt;"","3","")</f>
        <v>3</v>
      </c>
      <c r="H106" s="123" t="str">
        <f ca="1">IF(E106&lt;&gt;"",БД!$G$6,"")</f>
        <v>из числа лиц с ОВЗ (из строки 02): инвалиды и дети-инвалиды</v>
      </c>
      <c r="I106" s="133"/>
      <c r="J106" s="134"/>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6"/>
      <c r="AH106" s="128"/>
      <c r="AI106" s="129"/>
      <c r="AJ106" s="130">
        <f t="shared" ca="1" si="3"/>
        <v>1</v>
      </c>
      <c r="AK106" s="131" t="str">
        <f t="shared" ca="1" si="5"/>
        <v>проверка пройдена</v>
      </c>
      <c r="AL106" s="132">
        <f t="shared" ca="1" si="6"/>
        <v>0</v>
      </c>
    </row>
    <row r="107" spans="1:38" ht="15">
      <c r="A107" s="116">
        <f t="shared" ca="1" si="4"/>
        <v>19</v>
      </c>
      <c r="B107" s="117" t="str">
        <f ca="1">IFERROR(__xludf.DUMMYFUNCTION("""COMPUTED_VALUE"""),"ГБПОУ МО ""Колледж ""Подмосковье""")</f>
        <v>ГБПОУ МО "Колледж "Подмосковье"</v>
      </c>
      <c r="C107" s="118" t="str">
        <f ca="1">IFERROR(__xludf.DUMMYFUNCTION("""COMPUTED_VALUE"""),"ЦФО")</f>
        <v>ЦФО</v>
      </c>
      <c r="D107" s="119" t="str">
        <f ca="1">IFERROR(__xludf.DUMMYFUNCTION("""COMPUTED_VALUE"""),"Московская область")</f>
        <v>Московская область</v>
      </c>
      <c r="E107" s="120" t="str">
        <f ca="1">IFERROR(__xludf.DUMMYFUNCTION("""COMPUTED_VALUE"""),"21.02.05")</f>
        <v>21.02.05</v>
      </c>
      <c r="F107" s="121" t="str">
        <f ca="1">IFERROR(__xludf.DUMMYFUNCTION("""COMPUTED_VALUE"""),"Земельно-имущественные отношения")</f>
        <v>Земельно-имущественные отношения</v>
      </c>
      <c r="G107" s="122" t="str">
        <f ca="1">IF(E107&lt;&gt;"","4","")</f>
        <v>4</v>
      </c>
      <c r="H107" s="123" t="str">
        <f ca="1">IF(E107&lt;&gt;"",БД!$G$7,"")</f>
        <v>Инвалиды и дети-инвалиды (кроме учтенных в строке 03)</v>
      </c>
      <c r="I107" s="124"/>
      <c r="J107" s="134"/>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8"/>
      <c r="AI107" s="129"/>
      <c r="AJ107" s="130">
        <f t="shared" ca="1" si="3"/>
        <v>1</v>
      </c>
      <c r="AK107" s="131" t="str">
        <f t="shared" ca="1" si="5"/>
        <v>проверка пройдена</v>
      </c>
      <c r="AL107" s="132">
        <f t="shared" ca="1" si="6"/>
        <v>0</v>
      </c>
    </row>
    <row r="108" spans="1:38" ht="15">
      <c r="A108" s="135">
        <f t="shared" ca="1" si="4"/>
        <v>19</v>
      </c>
      <c r="B108" s="136" t="str">
        <f ca="1">IFERROR(__xludf.DUMMYFUNCTION("""COMPUTED_VALUE"""),"ГБПОУ МО ""Колледж ""Подмосковье""")</f>
        <v>ГБПОУ МО "Колледж "Подмосковье"</v>
      </c>
      <c r="C108" s="137" t="str">
        <f ca="1">IFERROR(__xludf.DUMMYFUNCTION("""COMPUTED_VALUE"""),"ЦФО")</f>
        <v>ЦФО</v>
      </c>
      <c r="D108" s="138" t="str">
        <f ca="1">IFERROR(__xludf.DUMMYFUNCTION("""COMPUTED_VALUE"""),"Московская область")</f>
        <v>Московская область</v>
      </c>
      <c r="E108" s="139" t="str">
        <f ca="1">IFERROR(__xludf.DUMMYFUNCTION("""COMPUTED_VALUE"""),"21.02.05")</f>
        <v>21.02.05</v>
      </c>
      <c r="F108" s="140" t="str">
        <f ca="1">IFERROR(__xludf.DUMMYFUNCTION("""COMPUTED_VALUE"""),"Земельно-имущественные отношения")</f>
        <v>Земельно-имущественные отношения</v>
      </c>
      <c r="G108" s="141" t="str">
        <f ca="1">IF(E108&lt;&gt;"","5","")</f>
        <v>5</v>
      </c>
      <c r="H108" s="142" t="str">
        <f ca="1">IF(E108&lt;&gt;"",БД!$G$8,"")</f>
        <v>Имеют договор о целевом обучении</v>
      </c>
      <c r="I108" s="143"/>
      <c r="J108" s="154"/>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6"/>
      <c r="AI108" s="147"/>
      <c r="AJ108" s="148">
        <f t="shared" ca="1" si="3"/>
        <v>1</v>
      </c>
      <c r="AK108" s="149" t="str">
        <f t="shared" ca="1" si="5"/>
        <v>проверка пройдена</v>
      </c>
      <c r="AL108" s="132">
        <f t="shared" ca="1" si="6"/>
        <v>0</v>
      </c>
    </row>
    <row r="109" spans="1:38" ht="15">
      <c r="A109" s="99">
        <f t="shared" ca="1" si="4"/>
        <v>20</v>
      </c>
      <c r="B109" s="100" t="str">
        <f ca="1">IFERROR(__xludf.DUMMYFUNCTION("""COMPUTED_VALUE"""),"ГБПОУ МО ""Колледж ""Подмосковье""")</f>
        <v>ГБПОУ МО "Колледж "Подмосковье"</v>
      </c>
      <c r="C109" s="101" t="str">
        <f ca="1">IFERROR(__xludf.DUMMYFUNCTION("""COMPUTED_VALUE"""),"ЦФО")</f>
        <v>ЦФО</v>
      </c>
      <c r="D109" s="102" t="str">
        <f ca="1">IFERROR(__xludf.DUMMYFUNCTION("""COMPUTED_VALUE"""),"Московская область")</f>
        <v>Московская область</v>
      </c>
      <c r="E109" s="103" t="str">
        <f ca="1">IFERROR(__xludf.DUMMYFUNCTION("""COMPUTED_VALUE"""),"21.02.08")</f>
        <v>21.02.08</v>
      </c>
      <c r="F109" s="104" t="str">
        <f ca="1">IFERROR(__xludf.DUMMYFUNCTION("""COMPUTED_VALUE"""),"Прикладная геодезия")</f>
        <v>Прикладная геодезия</v>
      </c>
      <c r="G109" s="105" t="str">
        <f ca="1">IF(E109&lt;&gt;"","1","")</f>
        <v>1</v>
      </c>
      <c r="H109" s="150" t="str">
        <f ca="1">IF(E109&lt;&gt;"",БД!$G$4,"")</f>
        <v>Всего (общая численность выпускников)</v>
      </c>
      <c r="I109" s="107">
        <v>25</v>
      </c>
      <c r="J109" s="108">
        <v>18</v>
      </c>
      <c r="K109" s="109">
        <v>18</v>
      </c>
      <c r="L109" s="109">
        <v>17</v>
      </c>
      <c r="M109" s="109"/>
      <c r="N109" s="110"/>
      <c r="O109" s="110"/>
      <c r="P109" s="109">
        <v>7</v>
      </c>
      <c r="Q109" s="110"/>
      <c r="R109" s="110"/>
      <c r="S109" s="110"/>
      <c r="T109" s="110"/>
      <c r="U109" s="110"/>
      <c r="V109" s="110"/>
      <c r="W109" s="110"/>
      <c r="X109" s="110"/>
      <c r="Y109" s="110"/>
      <c r="Z109" s="110"/>
      <c r="AA109" s="110"/>
      <c r="AB109" s="110"/>
      <c r="AC109" s="110"/>
      <c r="AD109" s="110"/>
      <c r="AE109" s="110"/>
      <c r="AF109" s="110"/>
      <c r="AG109" s="110"/>
      <c r="AH109" s="111"/>
      <c r="AI109" s="112"/>
      <c r="AJ109" s="113">
        <f t="shared" ca="1" si="3"/>
        <v>0.72</v>
      </c>
      <c r="AK109" s="114" t="str">
        <f t="shared" ca="1" si="5"/>
        <v>проверка пройдена</v>
      </c>
      <c r="AL109" s="132">
        <f t="shared" ca="1" si="6"/>
        <v>0</v>
      </c>
    </row>
    <row r="110" spans="1:38" ht="15">
      <c r="A110" s="116">
        <f t="shared" ca="1" si="4"/>
        <v>20</v>
      </c>
      <c r="B110" s="117" t="str">
        <f ca="1">IFERROR(__xludf.DUMMYFUNCTION("""COMPUTED_VALUE"""),"ГБПОУ МО ""Колледж ""Подмосковье""")</f>
        <v>ГБПОУ МО "Колледж "Подмосковье"</v>
      </c>
      <c r="C110" s="118" t="str">
        <f ca="1">IFERROR(__xludf.DUMMYFUNCTION("""COMPUTED_VALUE"""),"ЦФО")</f>
        <v>ЦФО</v>
      </c>
      <c r="D110" s="119" t="str">
        <f ca="1">IFERROR(__xludf.DUMMYFUNCTION("""COMPUTED_VALUE"""),"Московская область")</f>
        <v>Московская область</v>
      </c>
      <c r="E110" s="120" t="str">
        <f ca="1">IFERROR(__xludf.DUMMYFUNCTION("""COMPUTED_VALUE"""),"21.02.08")</f>
        <v>21.02.08</v>
      </c>
      <c r="F110" s="121" t="str">
        <f ca="1">IFERROR(__xludf.DUMMYFUNCTION("""COMPUTED_VALUE"""),"Прикладная геодезия")</f>
        <v>Прикладная геодезия</v>
      </c>
      <c r="G110" s="122" t="str">
        <f ca="1">IF(E110&lt;&gt;"","2","")</f>
        <v>2</v>
      </c>
      <c r="H110" s="151" t="str">
        <f ca="1">IF(E110&lt;&gt;"",БД!$G$5,"")</f>
        <v>из общей численности выпускников (из строки 01): лица с ОВЗ</v>
      </c>
      <c r="I110" s="133"/>
      <c r="J110" s="134"/>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8"/>
      <c r="AI110" s="129"/>
      <c r="AJ110" s="130">
        <f t="shared" ca="1" si="3"/>
        <v>1</v>
      </c>
      <c r="AK110" s="131" t="str">
        <f t="shared" ca="1" si="5"/>
        <v>проверка пройдена</v>
      </c>
      <c r="AL110" s="132">
        <f t="shared" ca="1" si="6"/>
        <v>0</v>
      </c>
    </row>
    <row r="111" spans="1:38" ht="15">
      <c r="A111" s="116">
        <f t="shared" ca="1" si="4"/>
        <v>20</v>
      </c>
      <c r="B111" s="117" t="str">
        <f ca="1">IFERROR(__xludf.DUMMYFUNCTION("""COMPUTED_VALUE"""),"ГБПОУ МО ""Колледж ""Подмосковье""")</f>
        <v>ГБПОУ МО "Колледж "Подмосковье"</v>
      </c>
      <c r="C111" s="118" t="str">
        <f ca="1">IFERROR(__xludf.DUMMYFUNCTION("""COMPUTED_VALUE"""),"ЦФО")</f>
        <v>ЦФО</v>
      </c>
      <c r="D111" s="119" t="str">
        <f ca="1">IFERROR(__xludf.DUMMYFUNCTION("""COMPUTED_VALUE"""),"Московская область")</f>
        <v>Московская область</v>
      </c>
      <c r="E111" s="120" t="str">
        <f ca="1">IFERROR(__xludf.DUMMYFUNCTION("""COMPUTED_VALUE"""),"21.02.08")</f>
        <v>21.02.08</v>
      </c>
      <c r="F111" s="121" t="str">
        <f ca="1">IFERROR(__xludf.DUMMYFUNCTION("""COMPUTED_VALUE"""),"Прикладная геодезия")</f>
        <v>Прикладная геодезия</v>
      </c>
      <c r="G111" s="122" t="str">
        <f ca="1">IF(E111&lt;&gt;"","3","")</f>
        <v>3</v>
      </c>
      <c r="H111" s="151" t="str">
        <f ca="1">IF(E111&lt;&gt;"",БД!$G$6,"")</f>
        <v>из числа лиц с ОВЗ (из строки 02): инвалиды и дети-инвалиды</v>
      </c>
      <c r="I111" s="133"/>
      <c r="J111" s="134"/>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8"/>
      <c r="AI111" s="129"/>
      <c r="AJ111" s="130">
        <f t="shared" ca="1" si="3"/>
        <v>1</v>
      </c>
      <c r="AK111" s="131" t="str">
        <f t="shared" ca="1" si="5"/>
        <v>проверка пройдена</v>
      </c>
      <c r="AL111" s="132">
        <f t="shared" ca="1" si="6"/>
        <v>0</v>
      </c>
    </row>
    <row r="112" spans="1:38" ht="15">
      <c r="A112" s="116">
        <f t="shared" ca="1" si="4"/>
        <v>20</v>
      </c>
      <c r="B112" s="117" t="str">
        <f ca="1">IFERROR(__xludf.DUMMYFUNCTION("""COMPUTED_VALUE"""),"ГБПОУ МО ""Колледж ""Подмосковье""")</f>
        <v>ГБПОУ МО "Колледж "Подмосковье"</v>
      </c>
      <c r="C112" s="118" t="str">
        <f ca="1">IFERROR(__xludf.DUMMYFUNCTION("""COMPUTED_VALUE"""),"ЦФО")</f>
        <v>ЦФО</v>
      </c>
      <c r="D112" s="119" t="str">
        <f ca="1">IFERROR(__xludf.DUMMYFUNCTION("""COMPUTED_VALUE"""),"Московская область")</f>
        <v>Московская область</v>
      </c>
      <c r="E112" s="120" t="str">
        <f ca="1">IFERROR(__xludf.DUMMYFUNCTION("""COMPUTED_VALUE"""),"21.02.08")</f>
        <v>21.02.08</v>
      </c>
      <c r="F112" s="121" t="str">
        <f ca="1">IFERROR(__xludf.DUMMYFUNCTION("""COMPUTED_VALUE"""),"Прикладная геодезия")</f>
        <v>Прикладная геодезия</v>
      </c>
      <c r="G112" s="122" t="str">
        <f ca="1">IF(E112&lt;&gt;"","4","")</f>
        <v>4</v>
      </c>
      <c r="H112" s="151" t="str">
        <f ca="1">IF(E112&lt;&gt;"",БД!$G$7,"")</f>
        <v>Инвалиды и дети-инвалиды (кроме учтенных в строке 03)</v>
      </c>
      <c r="I112" s="133"/>
      <c r="J112" s="134"/>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8"/>
      <c r="AI112" s="129"/>
      <c r="AJ112" s="130">
        <f t="shared" ca="1" si="3"/>
        <v>1</v>
      </c>
      <c r="AK112" s="131" t="str">
        <f t="shared" ca="1" si="5"/>
        <v>проверка пройдена</v>
      </c>
      <c r="AL112" s="132">
        <f t="shared" ca="1" si="6"/>
        <v>0</v>
      </c>
    </row>
    <row r="113" spans="1:38" ht="15">
      <c r="A113" s="135">
        <f t="shared" ca="1" si="4"/>
        <v>20</v>
      </c>
      <c r="B113" s="136" t="str">
        <f ca="1">IFERROR(__xludf.DUMMYFUNCTION("""COMPUTED_VALUE"""),"ГБПОУ МО ""Колледж ""Подмосковье""")</f>
        <v>ГБПОУ МО "Колледж "Подмосковье"</v>
      </c>
      <c r="C113" s="137" t="str">
        <f ca="1">IFERROR(__xludf.DUMMYFUNCTION("""COMPUTED_VALUE"""),"ЦФО")</f>
        <v>ЦФО</v>
      </c>
      <c r="D113" s="138" t="str">
        <f ca="1">IFERROR(__xludf.DUMMYFUNCTION("""COMPUTED_VALUE"""),"Московская область")</f>
        <v>Московская область</v>
      </c>
      <c r="E113" s="139" t="str">
        <f ca="1">IFERROR(__xludf.DUMMYFUNCTION("""COMPUTED_VALUE"""),"21.02.08")</f>
        <v>21.02.08</v>
      </c>
      <c r="F113" s="140" t="str">
        <f ca="1">IFERROR(__xludf.DUMMYFUNCTION("""COMPUTED_VALUE"""),"Прикладная геодезия")</f>
        <v>Прикладная геодезия</v>
      </c>
      <c r="G113" s="141" t="str">
        <f ca="1">IF(E113&lt;&gt;"","5","")</f>
        <v>5</v>
      </c>
      <c r="H113" s="152" t="str">
        <f ca="1">IF(E113&lt;&gt;"",БД!$G$8,"")</f>
        <v>Имеют договор о целевом обучении</v>
      </c>
      <c r="I113" s="153"/>
      <c r="J113" s="154"/>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6"/>
      <c r="AI113" s="147"/>
      <c r="AJ113" s="148">
        <f t="shared" ca="1" si="3"/>
        <v>1</v>
      </c>
      <c r="AK113" s="149" t="str">
        <f t="shared" ca="1" si="5"/>
        <v>проверка пройдена</v>
      </c>
      <c r="AL113" s="132">
        <f t="shared" ca="1" si="6"/>
        <v>0</v>
      </c>
    </row>
    <row r="114" spans="1:38" ht="15">
      <c r="A114" s="99">
        <f t="shared" ca="1" si="4"/>
        <v>21</v>
      </c>
      <c r="B114" s="100" t="str">
        <f ca="1">IFERROR(__xludf.DUMMYFUNCTION("""COMPUTED_VALUE"""),"ГБПОУ МО ""Колледж ""Подмосковье""")</f>
        <v>ГБПОУ МО "Колледж "Подмосковье"</v>
      </c>
      <c r="C114" s="101" t="str">
        <f ca="1">IFERROR(__xludf.DUMMYFUNCTION("""COMPUTED_VALUE"""),"ЦФО")</f>
        <v>ЦФО</v>
      </c>
      <c r="D114" s="102" t="str">
        <f ca="1">IFERROR(__xludf.DUMMYFUNCTION("""COMPUTED_VALUE"""),"Московская область")</f>
        <v>Московская область</v>
      </c>
      <c r="E114" s="103" t="str">
        <f ca="1">IFERROR(__xludf.DUMMYFUNCTION("""COMPUTED_VALUE"""),"21.02.13")</f>
        <v>21.02.13</v>
      </c>
      <c r="F114" s="104"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4" s="105" t="str">
        <f ca="1">IF(E114&lt;&gt;"","1","")</f>
        <v>1</v>
      </c>
      <c r="H114" s="150" t="str">
        <f ca="1">IF(E114&lt;&gt;"",БД!$G$4,"")</f>
        <v>Всего (общая численность выпускников)</v>
      </c>
      <c r="I114" s="107">
        <v>42</v>
      </c>
      <c r="J114" s="108">
        <v>23</v>
      </c>
      <c r="K114" s="109">
        <v>23</v>
      </c>
      <c r="L114" s="109">
        <v>19</v>
      </c>
      <c r="M114" s="109"/>
      <c r="N114" s="110"/>
      <c r="O114" s="109">
        <v>2</v>
      </c>
      <c r="P114" s="109">
        <v>16</v>
      </c>
      <c r="Q114" s="110"/>
      <c r="R114" s="109">
        <v>1</v>
      </c>
      <c r="S114" s="110"/>
      <c r="T114" s="110"/>
      <c r="U114" s="110"/>
      <c r="V114" s="110"/>
      <c r="W114" s="110"/>
      <c r="X114" s="110"/>
      <c r="Y114" s="110"/>
      <c r="Z114" s="110"/>
      <c r="AA114" s="110"/>
      <c r="AB114" s="110"/>
      <c r="AC114" s="110"/>
      <c r="AD114" s="110"/>
      <c r="AE114" s="110"/>
      <c r="AF114" s="110"/>
      <c r="AG114" s="110"/>
      <c r="AH114" s="111"/>
      <c r="AI114" s="112"/>
      <c r="AJ114" s="113">
        <f t="shared" ca="1" si="3"/>
        <v>0.57499999999999996</v>
      </c>
      <c r="AK114" s="114" t="str">
        <f t="shared" ca="1" si="5"/>
        <v>проверка пройдена</v>
      </c>
      <c r="AL114" s="132">
        <f t="shared" ca="1" si="6"/>
        <v>0</v>
      </c>
    </row>
    <row r="115" spans="1:38" ht="15">
      <c r="A115" s="116">
        <f t="shared" ca="1" si="4"/>
        <v>21</v>
      </c>
      <c r="B115" s="117" t="str">
        <f ca="1">IFERROR(__xludf.DUMMYFUNCTION("""COMPUTED_VALUE"""),"ГБПОУ МО ""Колледж ""Подмосковье""")</f>
        <v>ГБПОУ МО "Колледж "Подмосковье"</v>
      </c>
      <c r="C115" s="118" t="str">
        <f ca="1">IFERROR(__xludf.DUMMYFUNCTION("""COMPUTED_VALUE"""),"ЦФО")</f>
        <v>ЦФО</v>
      </c>
      <c r="D115" s="119" t="str">
        <f ca="1">IFERROR(__xludf.DUMMYFUNCTION("""COMPUTED_VALUE"""),"Московская область")</f>
        <v>Московская область</v>
      </c>
      <c r="E115" s="120" t="str">
        <f ca="1">IFERROR(__xludf.DUMMYFUNCTION("""COMPUTED_VALUE"""),"21.02.13")</f>
        <v>21.02.13</v>
      </c>
      <c r="F115"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5" s="122" t="str">
        <f ca="1">IF(E115&lt;&gt;"","2","")</f>
        <v>2</v>
      </c>
      <c r="H115" s="151" t="str">
        <f ca="1">IF(E115&lt;&gt;"",БД!$G$5,"")</f>
        <v>из общей численности выпускников (из строки 01): лица с ОВЗ</v>
      </c>
      <c r="I115" s="133"/>
      <c r="J115" s="134"/>
      <c r="K115" s="127"/>
      <c r="L115" s="127"/>
      <c r="M115" s="127"/>
      <c r="N115" s="127"/>
      <c r="O115" s="126"/>
      <c r="P115" s="127"/>
      <c r="Q115" s="127"/>
      <c r="R115" s="127"/>
      <c r="S115" s="127"/>
      <c r="T115" s="127"/>
      <c r="U115" s="127"/>
      <c r="V115" s="127"/>
      <c r="W115" s="127"/>
      <c r="X115" s="127"/>
      <c r="Y115" s="127"/>
      <c r="Z115" s="127"/>
      <c r="AA115" s="127"/>
      <c r="AB115" s="127"/>
      <c r="AC115" s="127"/>
      <c r="AD115" s="127"/>
      <c r="AE115" s="127"/>
      <c r="AF115" s="127"/>
      <c r="AG115" s="127"/>
      <c r="AH115" s="128"/>
      <c r="AI115" s="129"/>
      <c r="AJ115" s="130">
        <f t="shared" ca="1" si="3"/>
        <v>1</v>
      </c>
      <c r="AK115" s="131" t="str">
        <f t="shared" ca="1" si="5"/>
        <v>проверка пройдена</v>
      </c>
      <c r="AL115" s="132">
        <f t="shared" ca="1" si="6"/>
        <v>0</v>
      </c>
    </row>
    <row r="116" spans="1:38" ht="15">
      <c r="A116" s="116">
        <f t="shared" ca="1" si="4"/>
        <v>21</v>
      </c>
      <c r="B116" s="117" t="str">
        <f ca="1">IFERROR(__xludf.DUMMYFUNCTION("""COMPUTED_VALUE"""),"ГБПОУ МО ""Колледж ""Подмосковье""")</f>
        <v>ГБПОУ МО "Колледж "Подмосковье"</v>
      </c>
      <c r="C116" s="118" t="str">
        <f ca="1">IFERROR(__xludf.DUMMYFUNCTION("""COMPUTED_VALUE"""),"ЦФО")</f>
        <v>ЦФО</v>
      </c>
      <c r="D116" s="119" t="str">
        <f ca="1">IFERROR(__xludf.DUMMYFUNCTION("""COMPUTED_VALUE"""),"Московская область")</f>
        <v>Московская область</v>
      </c>
      <c r="E116" s="120" t="str">
        <f ca="1">IFERROR(__xludf.DUMMYFUNCTION("""COMPUTED_VALUE"""),"21.02.13")</f>
        <v>21.02.13</v>
      </c>
      <c r="F116"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6" s="122" t="str">
        <f ca="1">IF(E116&lt;&gt;"","3","")</f>
        <v>3</v>
      </c>
      <c r="H116" s="151" t="str">
        <f ca="1">IF(E116&lt;&gt;"",БД!$G$6,"")</f>
        <v>из числа лиц с ОВЗ (из строки 02): инвалиды и дети-инвалиды</v>
      </c>
      <c r="I116" s="133"/>
      <c r="J116" s="134"/>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8"/>
      <c r="AI116" s="129"/>
      <c r="AJ116" s="130">
        <f t="shared" ca="1" si="3"/>
        <v>1</v>
      </c>
      <c r="AK116" s="131" t="str">
        <f t="shared" ca="1" si="5"/>
        <v>проверка пройдена</v>
      </c>
      <c r="AL116" s="132">
        <f t="shared" ca="1" si="6"/>
        <v>0</v>
      </c>
    </row>
    <row r="117" spans="1:38" ht="15">
      <c r="A117" s="116">
        <f t="shared" ca="1" si="4"/>
        <v>21</v>
      </c>
      <c r="B117" s="117" t="str">
        <f ca="1">IFERROR(__xludf.DUMMYFUNCTION("""COMPUTED_VALUE"""),"ГБПОУ МО ""Колледж ""Подмосковье""")</f>
        <v>ГБПОУ МО "Колледж "Подмосковье"</v>
      </c>
      <c r="C117" s="118" t="str">
        <f ca="1">IFERROR(__xludf.DUMMYFUNCTION("""COMPUTED_VALUE"""),"ЦФО")</f>
        <v>ЦФО</v>
      </c>
      <c r="D117" s="119" t="str">
        <f ca="1">IFERROR(__xludf.DUMMYFUNCTION("""COMPUTED_VALUE"""),"Московская область")</f>
        <v>Московская область</v>
      </c>
      <c r="E117" s="120" t="str">
        <f ca="1">IFERROR(__xludf.DUMMYFUNCTION("""COMPUTED_VALUE"""),"21.02.13")</f>
        <v>21.02.13</v>
      </c>
      <c r="F117" s="12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7" s="122" t="str">
        <f ca="1">IF(E117&lt;&gt;"","4","")</f>
        <v>4</v>
      </c>
      <c r="H117" s="151" t="str">
        <f ca="1">IF(E117&lt;&gt;"",БД!$G$7,"")</f>
        <v>Инвалиды и дети-инвалиды (кроме учтенных в строке 03)</v>
      </c>
      <c r="I117" s="133"/>
      <c r="J117" s="134"/>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8"/>
      <c r="AI117" s="129"/>
      <c r="AJ117" s="130">
        <f t="shared" ca="1" si="3"/>
        <v>1</v>
      </c>
      <c r="AK117" s="131" t="str">
        <f t="shared" ca="1" si="5"/>
        <v>проверка пройдена</v>
      </c>
      <c r="AL117" s="132">
        <f t="shared" ca="1" si="6"/>
        <v>0</v>
      </c>
    </row>
    <row r="118" spans="1:38" ht="15">
      <c r="A118" s="135">
        <f t="shared" ca="1" si="4"/>
        <v>21</v>
      </c>
      <c r="B118" s="136" t="str">
        <f ca="1">IFERROR(__xludf.DUMMYFUNCTION("""COMPUTED_VALUE"""),"ГБПОУ МО ""Колледж ""Подмосковье""")</f>
        <v>ГБПОУ МО "Колледж "Подмосковье"</v>
      </c>
      <c r="C118" s="137" t="str">
        <f ca="1">IFERROR(__xludf.DUMMYFUNCTION("""COMPUTED_VALUE"""),"ЦФО")</f>
        <v>ЦФО</v>
      </c>
      <c r="D118" s="138" t="str">
        <f ca="1">IFERROR(__xludf.DUMMYFUNCTION("""COMPUTED_VALUE"""),"Московская область")</f>
        <v>Московская область</v>
      </c>
      <c r="E118" s="139" t="str">
        <f ca="1">IFERROR(__xludf.DUMMYFUNCTION("""COMPUTED_VALUE"""),"21.02.13")</f>
        <v>21.02.13</v>
      </c>
      <c r="F118" s="14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G118" s="141" t="str">
        <f ca="1">IF(E118&lt;&gt;"","5","")</f>
        <v>5</v>
      </c>
      <c r="H118" s="152" t="str">
        <f ca="1">IF(E118&lt;&gt;"",БД!$G$8,"")</f>
        <v>Имеют договор о целевом обучении</v>
      </c>
      <c r="I118" s="153"/>
      <c r="J118" s="154"/>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6"/>
      <c r="AI118" s="147"/>
      <c r="AJ118" s="148">
        <f t="shared" ca="1" si="3"/>
        <v>1</v>
      </c>
      <c r="AK118" s="149" t="str">
        <f t="shared" ca="1" si="5"/>
        <v>проверка пройдена</v>
      </c>
      <c r="AL118" s="132">
        <f t="shared" ca="1" si="6"/>
        <v>0</v>
      </c>
    </row>
    <row r="119" spans="1:38" ht="15">
      <c r="A119" s="99">
        <f t="shared" ca="1" si="4"/>
        <v>22</v>
      </c>
      <c r="B119" s="100" t="str">
        <f ca="1">IFERROR(__xludf.DUMMYFUNCTION("""COMPUTED_VALUE"""),"ГБПОУ МО ""Колледж ""Подмосковье""")</f>
        <v>ГБПОУ МО "Колледж "Подмосковье"</v>
      </c>
      <c r="C119" s="101" t="str">
        <f ca="1">IFERROR(__xludf.DUMMYFUNCTION("""COMPUTED_VALUE"""),"ЦФО")</f>
        <v>ЦФО</v>
      </c>
      <c r="D119" s="102" t="str">
        <f ca="1">IFERROR(__xludf.DUMMYFUNCTION("""COMPUTED_VALUE"""),"Московская область")</f>
        <v>Московская область</v>
      </c>
      <c r="E119" s="103" t="str">
        <f ca="1">IFERROR(__xludf.DUMMYFUNCTION("""COMPUTED_VALUE"""),"23.02.01")</f>
        <v>23.02.01</v>
      </c>
      <c r="F119" s="104" t="str">
        <f ca="1">IFERROR(__xludf.DUMMYFUNCTION("""COMPUTED_VALUE"""),"Организация перевозок и управление на транспорте (по видам)")</f>
        <v>Организация перевозок и управление на транспорте (по видам)</v>
      </c>
      <c r="G119" s="105" t="str">
        <f ca="1">IF(E119&lt;&gt;"","1","")</f>
        <v>1</v>
      </c>
      <c r="H119" s="106" t="str">
        <f ca="1">IF(E119&lt;&gt;"",БД!$G$4,"")</f>
        <v>Всего (общая численность выпускников)</v>
      </c>
      <c r="I119" s="107">
        <v>59</v>
      </c>
      <c r="J119" s="108">
        <v>44</v>
      </c>
      <c r="K119" s="109">
        <v>44</v>
      </c>
      <c r="L119" s="109">
        <v>41</v>
      </c>
      <c r="M119" s="109"/>
      <c r="N119" s="110"/>
      <c r="O119" s="110"/>
      <c r="P119" s="109">
        <v>15</v>
      </c>
      <c r="Q119" s="110"/>
      <c r="R119" s="110"/>
      <c r="S119" s="110"/>
      <c r="T119" s="110"/>
      <c r="U119" s="110"/>
      <c r="V119" s="110"/>
      <c r="W119" s="110"/>
      <c r="X119" s="110"/>
      <c r="Y119" s="110"/>
      <c r="Z119" s="110"/>
      <c r="AA119" s="110"/>
      <c r="AB119" s="110"/>
      <c r="AC119" s="110"/>
      <c r="AD119" s="110"/>
      <c r="AE119" s="110"/>
      <c r="AF119" s="110"/>
      <c r="AG119" s="109"/>
      <c r="AH119" s="111"/>
      <c r="AI119" s="112"/>
      <c r="AJ119" s="113">
        <f t="shared" ca="1" si="3"/>
        <v>0.74576271186440679</v>
      </c>
      <c r="AK119" s="114" t="str">
        <f t="shared" ca="1" si="5"/>
        <v>проверка пройдена</v>
      </c>
      <c r="AL119" s="132">
        <f t="shared" ca="1" si="6"/>
        <v>0</v>
      </c>
    </row>
    <row r="120" spans="1:38" ht="15">
      <c r="A120" s="116">
        <f t="shared" ca="1" si="4"/>
        <v>22</v>
      </c>
      <c r="B120" s="117" t="str">
        <f ca="1">IFERROR(__xludf.DUMMYFUNCTION("""COMPUTED_VALUE"""),"ГБПОУ МО ""Колледж ""Подмосковье""")</f>
        <v>ГБПОУ МО "Колледж "Подмосковье"</v>
      </c>
      <c r="C120" s="118" t="str">
        <f ca="1">IFERROR(__xludf.DUMMYFUNCTION("""COMPUTED_VALUE"""),"ЦФО")</f>
        <v>ЦФО</v>
      </c>
      <c r="D120" s="119" t="str">
        <f ca="1">IFERROR(__xludf.DUMMYFUNCTION("""COMPUTED_VALUE"""),"Московская область")</f>
        <v>Московская область</v>
      </c>
      <c r="E120" s="120" t="str">
        <f ca="1">IFERROR(__xludf.DUMMYFUNCTION("""COMPUTED_VALUE"""),"23.02.01")</f>
        <v>23.02.01</v>
      </c>
      <c r="F120"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0" s="122" t="str">
        <f ca="1">IF(E120&lt;&gt;"","2","")</f>
        <v>2</v>
      </c>
      <c r="H120" s="123" t="str">
        <f ca="1">IF(E120&lt;&gt;"",БД!$G$5,"")</f>
        <v>из общей численности выпускников (из строки 01): лица с ОВЗ</v>
      </c>
      <c r="I120" s="133"/>
      <c r="J120" s="125"/>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8"/>
      <c r="AI120" s="129"/>
      <c r="AJ120" s="130">
        <f t="shared" ca="1" si="3"/>
        <v>1</v>
      </c>
      <c r="AK120" s="131" t="str">
        <f t="shared" ca="1" si="5"/>
        <v>проверка пройдена</v>
      </c>
      <c r="AL120" s="132">
        <f t="shared" ca="1" si="6"/>
        <v>0</v>
      </c>
    </row>
    <row r="121" spans="1:38" ht="15">
      <c r="A121" s="116">
        <f t="shared" ca="1" si="4"/>
        <v>22</v>
      </c>
      <c r="B121" s="117" t="str">
        <f ca="1">IFERROR(__xludf.DUMMYFUNCTION("""COMPUTED_VALUE"""),"ГБПОУ МО ""Колледж ""Подмосковье""")</f>
        <v>ГБПОУ МО "Колледж "Подмосковье"</v>
      </c>
      <c r="C121" s="118" t="str">
        <f ca="1">IFERROR(__xludf.DUMMYFUNCTION("""COMPUTED_VALUE"""),"ЦФО")</f>
        <v>ЦФО</v>
      </c>
      <c r="D121" s="119" t="str">
        <f ca="1">IFERROR(__xludf.DUMMYFUNCTION("""COMPUTED_VALUE"""),"Московская область")</f>
        <v>Московская область</v>
      </c>
      <c r="E121" s="120" t="str">
        <f ca="1">IFERROR(__xludf.DUMMYFUNCTION("""COMPUTED_VALUE"""),"23.02.01")</f>
        <v>23.02.01</v>
      </c>
      <c r="F121"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1" s="122" t="str">
        <f ca="1">IF(E121&lt;&gt;"","3","")</f>
        <v>3</v>
      </c>
      <c r="H121" s="123" t="str">
        <f ca="1">IF(E121&lt;&gt;"",БД!$G$6,"")</f>
        <v>из числа лиц с ОВЗ (из строки 02): инвалиды и дети-инвалиды</v>
      </c>
      <c r="I121" s="133"/>
      <c r="J121" s="134"/>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6"/>
      <c r="AH121" s="128"/>
      <c r="AI121" s="129"/>
      <c r="AJ121" s="130">
        <f t="shared" ca="1" si="3"/>
        <v>1</v>
      </c>
      <c r="AK121" s="131" t="str">
        <f t="shared" ca="1" si="5"/>
        <v>проверка пройдена</v>
      </c>
      <c r="AL121" s="132">
        <f t="shared" ca="1" si="6"/>
        <v>0</v>
      </c>
    </row>
    <row r="122" spans="1:38" ht="15">
      <c r="A122" s="116">
        <f t="shared" ca="1" si="4"/>
        <v>22</v>
      </c>
      <c r="B122" s="117" t="str">
        <f ca="1">IFERROR(__xludf.DUMMYFUNCTION("""COMPUTED_VALUE"""),"ГБПОУ МО ""Колледж ""Подмосковье""")</f>
        <v>ГБПОУ МО "Колледж "Подмосковье"</v>
      </c>
      <c r="C122" s="118" t="str">
        <f ca="1">IFERROR(__xludf.DUMMYFUNCTION("""COMPUTED_VALUE"""),"ЦФО")</f>
        <v>ЦФО</v>
      </c>
      <c r="D122" s="119" t="str">
        <f ca="1">IFERROR(__xludf.DUMMYFUNCTION("""COMPUTED_VALUE"""),"Московская область")</f>
        <v>Московская область</v>
      </c>
      <c r="E122" s="120" t="str">
        <f ca="1">IFERROR(__xludf.DUMMYFUNCTION("""COMPUTED_VALUE"""),"23.02.01")</f>
        <v>23.02.01</v>
      </c>
      <c r="F122" s="121" t="str">
        <f ca="1">IFERROR(__xludf.DUMMYFUNCTION("""COMPUTED_VALUE"""),"Организация перевозок и управление на транспорте (по видам)")</f>
        <v>Организация перевозок и управление на транспорте (по видам)</v>
      </c>
      <c r="G122" s="122" t="str">
        <f ca="1">IF(E122&lt;&gt;"","4","")</f>
        <v>4</v>
      </c>
      <c r="H122" s="123" t="str">
        <f ca="1">IF(E122&lt;&gt;"",БД!$G$7,"")</f>
        <v>Инвалиды и дети-инвалиды (кроме учтенных в строке 03)</v>
      </c>
      <c r="I122" s="124">
        <v>2</v>
      </c>
      <c r="J122" s="125">
        <v>2</v>
      </c>
      <c r="K122" s="126">
        <v>2</v>
      </c>
      <c r="L122" s="126">
        <v>2</v>
      </c>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8"/>
      <c r="AI122" s="129"/>
      <c r="AJ122" s="130">
        <f t="shared" ca="1" si="3"/>
        <v>1</v>
      </c>
      <c r="AK122" s="131" t="str">
        <f t="shared" ca="1" si="5"/>
        <v>проверка пройдена</v>
      </c>
      <c r="AL122" s="132">
        <f t="shared" ca="1" si="6"/>
        <v>0</v>
      </c>
    </row>
    <row r="123" spans="1:38" ht="15">
      <c r="A123" s="135">
        <f t="shared" ca="1" si="4"/>
        <v>22</v>
      </c>
      <c r="B123" s="136" t="str">
        <f ca="1">IFERROR(__xludf.DUMMYFUNCTION("""COMPUTED_VALUE"""),"ГБПОУ МО ""Колледж ""Подмосковье""")</f>
        <v>ГБПОУ МО "Колледж "Подмосковье"</v>
      </c>
      <c r="C123" s="137" t="str">
        <f ca="1">IFERROR(__xludf.DUMMYFUNCTION("""COMPUTED_VALUE"""),"ЦФО")</f>
        <v>ЦФО</v>
      </c>
      <c r="D123" s="138" t="str">
        <f ca="1">IFERROR(__xludf.DUMMYFUNCTION("""COMPUTED_VALUE"""),"Московская область")</f>
        <v>Московская область</v>
      </c>
      <c r="E123" s="139" t="str">
        <f ca="1">IFERROR(__xludf.DUMMYFUNCTION("""COMPUTED_VALUE"""),"23.02.01")</f>
        <v>23.02.01</v>
      </c>
      <c r="F123" s="140" t="str">
        <f ca="1">IFERROR(__xludf.DUMMYFUNCTION("""COMPUTED_VALUE"""),"Организация перевозок и управление на транспорте (по видам)")</f>
        <v>Организация перевозок и управление на транспорте (по видам)</v>
      </c>
      <c r="G123" s="141" t="str">
        <f ca="1">IF(E123&lt;&gt;"","5","")</f>
        <v>5</v>
      </c>
      <c r="H123" s="142" t="str">
        <f ca="1">IF(E123&lt;&gt;"",БД!$G$8,"")</f>
        <v>Имеют договор о целевом обучении</v>
      </c>
      <c r="I123" s="143"/>
      <c r="J123" s="154"/>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6"/>
      <c r="AI123" s="147"/>
      <c r="AJ123" s="148">
        <f t="shared" ca="1" si="3"/>
        <v>1</v>
      </c>
      <c r="AK123" s="149" t="str">
        <f t="shared" ca="1" si="5"/>
        <v>проверка пройдена</v>
      </c>
      <c r="AL123" s="132">
        <f t="shared" ca="1" si="6"/>
        <v>0</v>
      </c>
    </row>
    <row r="124" spans="1:38" ht="15">
      <c r="A124" s="99">
        <f t="shared" ca="1" si="4"/>
        <v>23</v>
      </c>
      <c r="B124" s="100" t="str">
        <f ca="1">IFERROR(__xludf.DUMMYFUNCTION("""COMPUTED_VALUE"""),"ГБПОУ МО ""Колледж ""Подмосковье""")</f>
        <v>ГБПОУ МО "Колледж "Подмосковье"</v>
      </c>
      <c r="C124" s="101" t="str">
        <f ca="1">IFERROR(__xludf.DUMMYFUNCTION("""COMPUTED_VALUE"""),"ЦФО")</f>
        <v>ЦФО</v>
      </c>
      <c r="D124" s="102" t="str">
        <f ca="1">IFERROR(__xludf.DUMMYFUNCTION("""COMPUTED_VALUE"""),"Московская область")</f>
        <v>Московская область</v>
      </c>
      <c r="E124" s="103" t="str">
        <f ca="1">IFERROR(__xludf.DUMMYFUNCTION("""COMPUTED_VALUE"""),"23.02.07")</f>
        <v>23.02.07</v>
      </c>
      <c r="F124" s="104"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4" s="105" t="str">
        <f ca="1">IF(E124&lt;&gt;"","1","")</f>
        <v>1</v>
      </c>
      <c r="H124" s="150" t="str">
        <f ca="1">IF(E124&lt;&gt;"",БД!$G$4,"")</f>
        <v>Всего (общая численность выпускников)</v>
      </c>
      <c r="I124" s="107">
        <v>76</v>
      </c>
      <c r="J124" s="108">
        <v>49</v>
      </c>
      <c r="K124" s="109">
        <v>49</v>
      </c>
      <c r="L124" s="109">
        <v>45</v>
      </c>
      <c r="M124" s="109"/>
      <c r="N124" s="110"/>
      <c r="O124" s="110"/>
      <c r="P124" s="109">
        <v>27</v>
      </c>
      <c r="Q124" s="110"/>
      <c r="R124" s="110"/>
      <c r="S124" s="110"/>
      <c r="T124" s="110"/>
      <c r="U124" s="110"/>
      <c r="V124" s="110"/>
      <c r="W124" s="110"/>
      <c r="X124" s="110"/>
      <c r="Y124" s="110"/>
      <c r="Z124" s="110"/>
      <c r="AA124" s="110"/>
      <c r="AB124" s="110"/>
      <c r="AC124" s="110"/>
      <c r="AD124" s="110"/>
      <c r="AE124" s="110"/>
      <c r="AF124" s="110"/>
      <c r="AG124" s="110"/>
      <c r="AH124" s="111"/>
      <c r="AI124" s="112"/>
      <c r="AJ124" s="113">
        <f t="shared" ca="1" si="3"/>
        <v>0.64473684210526316</v>
      </c>
      <c r="AK124" s="114" t="str">
        <f t="shared" ca="1" si="5"/>
        <v>проверка пройдена</v>
      </c>
      <c r="AL124" s="132">
        <f t="shared" ca="1" si="6"/>
        <v>0</v>
      </c>
    </row>
    <row r="125" spans="1:38" ht="15">
      <c r="A125" s="116">
        <f t="shared" ca="1" si="4"/>
        <v>23</v>
      </c>
      <c r="B125" s="117" t="str">
        <f ca="1">IFERROR(__xludf.DUMMYFUNCTION("""COMPUTED_VALUE"""),"ГБПОУ МО ""Колледж ""Подмосковье""")</f>
        <v>ГБПОУ МО "Колледж "Подмосковье"</v>
      </c>
      <c r="C125" s="118" t="str">
        <f ca="1">IFERROR(__xludf.DUMMYFUNCTION("""COMPUTED_VALUE"""),"ЦФО")</f>
        <v>ЦФО</v>
      </c>
      <c r="D125" s="119" t="str">
        <f ca="1">IFERROR(__xludf.DUMMYFUNCTION("""COMPUTED_VALUE"""),"Московская область")</f>
        <v>Московская область</v>
      </c>
      <c r="E125" s="120" t="str">
        <f ca="1">IFERROR(__xludf.DUMMYFUNCTION("""COMPUTED_VALUE"""),"23.02.07")</f>
        <v>23.02.07</v>
      </c>
      <c r="F125"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5" s="122" t="str">
        <f ca="1">IF(E125&lt;&gt;"","2","")</f>
        <v>2</v>
      </c>
      <c r="H125" s="151" t="str">
        <f ca="1">IF(E125&lt;&gt;"",БД!$G$5,"")</f>
        <v>из общей численности выпускников (из строки 01): лица с ОВЗ</v>
      </c>
      <c r="I125" s="133"/>
      <c r="J125" s="134"/>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8"/>
      <c r="AI125" s="129"/>
      <c r="AJ125" s="130">
        <f t="shared" ca="1" si="3"/>
        <v>1</v>
      </c>
      <c r="AK125" s="131" t="str">
        <f t="shared" ca="1" si="5"/>
        <v>проверка пройдена</v>
      </c>
      <c r="AL125" s="132">
        <f t="shared" ca="1" si="6"/>
        <v>0</v>
      </c>
    </row>
    <row r="126" spans="1:38" ht="15">
      <c r="A126" s="116">
        <f t="shared" ca="1" si="4"/>
        <v>23</v>
      </c>
      <c r="B126" s="117" t="str">
        <f ca="1">IFERROR(__xludf.DUMMYFUNCTION("""COMPUTED_VALUE"""),"ГБПОУ МО ""Колледж ""Подмосковье""")</f>
        <v>ГБПОУ МО "Колледж "Подмосковье"</v>
      </c>
      <c r="C126" s="118" t="str">
        <f ca="1">IFERROR(__xludf.DUMMYFUNCTION("""COMPUTED_VALUE"""),"ЦФО")</f>
        <v>ЦФО</v>
      </c>
      <c r="D126" s="119" t="str">
        <f ca="1">IFERROR(__xludf.DUMMYFUNCTION("""COMPUTED_VALUE"""),"Московская область")</f>
        <v>Московская область</v>
      </c>
      <c r="E126" s="120" t="str">
        <f ca="1">IFERROR(__xludf.DUMMYFUNCTION("""COMPUTED_VALUE"""),"23.02.07")</f>
        <v>23.02.07</v>
      </c>
      <c r="F126"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6" s="122" t="str">
        <f ca="1">IF(E126&lt;&gt;"","3","")</f>
        <v>3</v>
      </c>
      <c r="H126" s="151" t="str">
        <f ca="1">IF(E126&lt;&gt;"",БД!$G$6,"")</f>
        <v>из числа лиц с ОВЗ (из строки 02): инвалиды и дети-инвалиды</v>
      </c>
      <c r="I126" s="133"/>
      <c r="J126" s="134"/>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8"/>
      <c r="AI126" s="129"/>
      <c r="AJ126" s="130">
        <f t="shared" ca="1" si="3"/>
        <v>1</v>
      </c>
      <c r="AK126" s="131" t="str">
        <f t="shared" ca="1" si="5"/>
        <v>проверка пройдена</v>
      </c>
      <c r="AL126" s="132">
        <f t="shared" ca="1" si="6"/>
        <v>0</v>
      </c>
    </row>
    <row r="127" spans="1:38" ht="15">
      <c r="A127" s="116">
        <f t="shared" ca="1" si="4"/>
        <v>23</v>
      </c>
      <c r="B127" s="117" t="str">
        <f ca="1">IFERROR(__xludf.DUMMYFUNCTION("""COMPUTED_VALUE"""),"ГБПОУ МО ""Колледж ""Подмосковье""")</f>
        <v>ГБПОУ МО "Колледж "Подмосковье"</v>
      </c>
      <c r="C127" s="118" t="str">
        <f ca="1">IFERROR(__xludf.DUMMYFUNCTION("""COMPUTED_VALUE"""),"ЦФО")</f>
        <v>ЦФО</v>
      </c>
      <c r="D127" s="119" t="str">
        <f ca="1">IFERROR(__xludf.DUMMYFUNCTION("""COMPUTED_VALUE"""),"Московская область")</f>
        <v>Московская область</v>
      </c>
      <c r="E127" s="120" t="str">
        <f ca="1">IFERROR(__xludf.DUMMYFUNCTION("""COMPUTED_VALUE"""),"23.02.07")</f>
        <v>23.02.07</v>
      </c>
      <c r="F127" s="12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7" s="122" t="str">
        <f ca="1">IF(E127&lt;&gt;"","4","")</f>
        <v>4</v>
      </c>
      <c r="H127" s="151" t="str">
        <f ca="1">IF(E127&lt;&gt;"",БД!$G$7,"")</f>
        <v>Инвалиды и дети-инвалиды (кроме учтенных в строке 03)</v>
      </c>
      <c r="I127" s="124"/>
      <c r="J127" s="134"/>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8"/>
      <c r="AI127" s="129"/>
      <c r="AJ127" s="130">
        <f t="shared" ca="1" si="3"/>
        <v>1</v>
      </c>
      <c r="AK127" s="131" t="str">
        <f t="shared" ca="1" si="5"/>
        <v>проверка пройдена</v>
      </c>
      <c r="AL127" s="132">
        <f t="shared" ca="1" si="6"/>
        <v>0</v>
      </c>
    </row>
    <row r="128" spans="1:38" ht="15">
      <c r="A128" s="135">
        <f t="shared" ca="1" si="4"/>
        <v>23</v>
      </c>
      <c r="B128" s="136" t="str">
        <f ca="1">IFERROR(__xludf.DUMMYFUNCTION("""COMPUTED_VALUE"""),"ГБПОУ МО ""Колледж ""Подмосковье""")</f>
        <v>ГБПОУ МО "Колледж "Подмосковье"</v>
      </c>
      <c r="C128" s="137" t="str">
        <f ca="1">IFERROR(__xludf.DUMMYFUNCTION("""COMPUTED_VALUE"""),"ЦФО")</f>
        <v>ЦФО</v>
      </c>
      <c r="D128" s="138" t="str">
        <f ca="1">IFERROR(__xludf.DUMMYFUNCTION("""COMPUTED_VALUE"""),"Московская область")</f>
        <v>Московская область</v>
      </c>
      <c r="E128" s="139" t="str">
        <f ca="1">IFERROR(__xludf.DUMMYFUNCTION("""COMPUTED_VALUE"""),"23.02.07")</f>
        <v>23.02.07</v>
      </c>
      <c r="F128" s="14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G128" s="141" t="str">
        <f ca="1">IF(E128&lt;&gt;"","5","")</f>
        <v>5</v>
      </c>
      <c r="H128" s="152" t="str">
        <f ca="1">IF(E128&lt;&gt;"",БД!$G$8,"")</f>
        <v>Имеют договор о целевом обучении</v>
      </c>
      <c r="I128" s="153"/>
      <c r="J128" s="154"/>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6"/>
      <c r="AI128" s="147"/>
      <c r="AJ128" s="148">
        <f t="shared" ca="1" si="3"/>
        <v>1</v>
      </c>
      <c r="AK128" s="149" t="str">
        <f t="shared" ca="1" si="5"/>
        <v>проверка пройдена</v>
      </c>
      <c r="AL128" s="132">
        <f t="shared" ca="1" si="6"/>
        <v>0</v>
      </c>
    </row>
    <row r="129" spans="1:38" ht="15">
      <c r="A129" s="99">
        <f t="shared" ca="1" si="4"/>
        <v>24</v>
      </c>
      <c r="B129" s="100" t="str">
        <f ca="1">IFERROR(__xludf.DUMMYFUNCTION("""COMPUTED_VALUE"""),"ГБПОУ МО ""Колледж ""Подмосковье""")</f>
        <v>ГБПОУ МО "Колледж "Подмосковье"</v>
      </c>
      <c r="C129" s="101" t="str">
        <f ca="1">IFERROR(__xludf.DUMMYFUNCTION("""COMPUTED_VALUE"""),"ЦФО")</f>
        <v>ЦФО</v>
      </c>
      <c r="D129" s="102" t="str">
        <f ca="1">IFERROR(__xludf.DUMMYFUNCTION("""COMPUTED_VALUE"""),"Московская область")</f>
        <v>Московская область</v>
      </c>
      <c r="E129" s="103" t="str">
        <f ca="1">IFERROR(__xludf.DUMMYFUNCTION("""COMPUTED_VALUE"""),"34.02.01")</f>
        <v>34.02.01</v>
      </c>
      <c r="F129" s="104" t="str">
        <f ca="1">IFERROR(__xludf.DUMMYFUNCTION("""COMPUTED_VALUE"""),"Сестринское дело")</f>
        <v>Сестринское дело</v>
      </c>
      <c r="G129" s="105" t="str">
        <f ca="1">IF(E129&lt;&gt;"","1","")</f>
        <v>1</v>
      </c>
      <c r="H129" s="150" t="str">
        <f ca="1">IF(E129&lt;&gt;"",БД!$G$4,"")</f>
        <v>Всего (общая численность выпускников)</v>
      </c>
      <c r="I129" s="107">
        <v>47</v>
      </c>
      <c r="J129" s="108">
        <v>47</v>
      </c>
      <c r="K129" s="109">
        <v>47</v>
      </c>
      <c r="L129" s="109">
        <v>44</v>
      </c>
      <c r="M129" s="109"/>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1"/>
      <c r="AI129" s="112"/>
      <c r="AJ129" s="113">
        <f t="shared" ca="1" si="3"/>
        <v>1</v>
      </c>
      <c r="AK129" s="114" t="str">
        <f t="shared" ca="1" si="5"/>
        <v>проверка пройдена</v>
      </c>
      <c r="AL129" s="132">
        <f t="shared" ca="1" si="6"/>
        <v>0</v>
      </c>
    </row>
    <row r="130" spans="1:38" ht="15">
      <c r="A130" s="116">
        <f t="shared" ca="1" si="4"/>
        <v>24</v>
      </c>
      <c r="B130" s="117" t="str">
        <f ca="1">IFERROR(__xludf.DUMMYFUNCTION("""COMPUTED_VALUE"""),"ГБПОУ МО ""Колледж ""Подмосковье""")</f>
        <v>ГБПОУ МО "Колледж "Подмосковье"</v>
      </c>
      <c r="C130" s="118" t="str">
        <f ca="1">IFERROR(__xludf.DUMMYFUNCTION("""COMPUTED_VALUE"""),"ЦФО")</f>
        <v>ЦФО</v>
      </c>
      <c r="D130" s="119" t="str">
        <f ca="1">IFERROR(__xludf.DUMMYFUNCTION("""COMPUTED_VALUE"""),"Московская область")</f>
        <v>Московская область</v>
      </c>
      <c r="E130" s="120" t="str">
        <f ca="1">IFERROR(__xludf.DUMMYFUNCTION("""COMPUTED_VALUE"""),"34.02.01")</f>
        <v>34.02.01</v>
      </c>
      <c r="F130" s="121" t="str">
        <f ca="1">IFERROR(__xludf.DUMMYFUNCTION("""COMPUTED_VALUE"""),"Сестринское дело")</f>
        <v>Сестринское дело</v>
      </c>
      <c r="G130" s="122" t="str">
        <f ca="1">IF(E130&lt;&gt;"","2","")</f>
        <v>2</v>
      </c>
      <c r="H130" s="151" t="str">
        <f ca="1">IF(E130&lt;&gt;"",БД!$G$5,"")</f>
        <v>из общей численности выпускников (из строки 01): лица с ОВЗ</v>
      </c>
      <c r="I130" s="133"/>
      <c r="J130" s="134"/>
      <c r="K130" s="127"/>
      <c r="L130" s="127"/>
      <c r="M130" s="127"/>
      <c r="N130" s="127"/>
      <c r="O130" s="126"/>
      <c r="P130" s="127"/>
      <c r="Q130" s="127"/>
      <c r="R130" s="127"/>
      <c r="S130" s="127"/>
      <c r="T130" s="127"/>
      <c r="U130" s="127"/>
      <c r="V130" s="127"/>
      <c r="W130" s="127"/>
      <c r="X130" s="127"/>
      <c r="Y130" s="127"/>
      <c r="Z130" s="127"/>
      <c r="AA130" s="127"/>
      <c r="AB130" s="127"/>
      <c r="AC130" s="127"/>
      <c r="AD130" s="127"/>
      <c r="AE130" s="127"/>
      <c r="AF130" s="127"/>
      <c r="AG130" s="127"/>
      <c r="AH130" s="128"/>
      <c r="AI130" s="129"/>
      <c r="AJ130" s="130">
        <f t="shared" ca="1" si="3"/>
        <v>1</v>
      </c>
      <c r="AK130" s="131" t="str">
        <f t="shared" ca="1" si="5"/>
        <v>проверка пройдена</v>
      </c>
      <c r="AL130" s="132">
        <f t="shared" ca="1" si="6"/>
        <v>0</v>
      </c>
    </row>
    <row r="131" spans="1:38" ht="15">
      <c r="A131" s="116">
        <f t="shared" ca="1" si="4"/>
        <v>24</v>
      </c>
      <c r="B131" s="117" t="str">
        <f ca="1">IFERROR(__xludf.DUMMYFUNCTION("""COMPUTED_VALUE"""),"ГБПОУ МО ""Колледж ""Подмосковье""")</f>
        <v>ГБПОУ МО "Колледж "Подмосковье"</v>
      </c>
      <c r="C131" s="118" t="str">
        <f ca="1">IFERROR(__xludf.DUMMYFUNCTION("""COMPUTED_VALUE"""),"ЦФО")</f>
        <v>ЦФО</v>
      </c>
      <c r="D131" s="119" t="str">
        <f ca="1">IFERROR(__xludf.DUMMYFUNCTION("""COMPUTED_VALUE"""),"Московская область")</f>
        <v>Московская область</v>
      </c>
      <c r="E131" s="120" t="str">
        <f ca="1">IFERROR(__xludf.DUMMYFUNCTION("""COMPUTED_VALUE"""),"34.02.01")</f>
        <v>34.02.01</v>
      </c>
      <c r="F131" s="121" t="str">
        <f ca="1">IFERROR(__xludf.DUMMYFUNCTION("""COMPUTED_VALUE"""),"Сестринское дело")</f>
        <v>Сестринское дело</v>
      </c>
      <c r="G131" s="122" t="str">
        <f ca="1">IF(E131&lt;&gt;"","3","")</f>
        <v>3</v>
      </c>
      <c r="H131" s="151" t="str">
        <f ca="1">IF(E131&lt;&gt;"",БД!$G$6,"")</f>
        <v>из числа лиц с ОВЗ (из строки 02): инвалиды и дети-инвалиды</v>
      </c>
      <c r="I131" s="133"/>
      <c r="J131" s="134"/>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8"/>
      <c r="AI131" s="129"/>
      <c r="AJ131" s="130">
        <f t="shared" ca="1" si="3"/>
        <v>1</v>
      </c>
      <c r="AK131" s="131" t="str">
        <f t="shared" ca="1" si="5"/>
        <v>проверка пройдена</v>
      </c>
      <c r="AL131" s="132">
        <f t="shared" ca="1" si="6"/>
        <v>0</v>
      </c>
    </row>
    <row r="132" spans="1:38" ht="15">
      <c r="A132" s="116">
        <f t="shared" ca="1" si="4"/>
        <v>24</v>
      </c>
      <c r="B132" s="117" t="str">
        <f ca="1">IFERROR(__xludf.DUMMYFUNCTION("""COMPUTED_VALUE"""),"ГБПОУ МО ""Колледж ""Подмосковье""")</f>
        <v>ГБПОУ МО "Колледж "Подмосковье"</v>
      </c>
      <c r="C132" s="118" t="str">
        <f ca="1">IFERROR(__xludf.DUMMYFUNCTION("""COMPUTED_VALUE"""),"ЦФО")</f>
        <v>ЦФО</v>
      </c>
      <c r="D132" s="119" t="str">
        <f ca="1">IFERROR(__xludf.DUMMYFUNCTION("""COMPUTED_VALUE"""),"Московская область")</f>
        <v>Московская область</v>
      </c>
      <c r="E132" s="120" t="str">
        <f ca="1">IFERROR(__xludf.DUMMYFUNCTION("""COMPUTED_VALUE"""),"34.02.01")</f>
        <v>34.02.01</v>
      </c>
      <c r="F132" s="121" t="str">
        <f ca="1">IFERROR(__xludf.DUMMYFUNCTION("""COMPUTED_VALUE"""),"Сестринское дело")</f>
        <v>Сестринское дело</v>
      </c>
      <c r="G132" s="122" t="str">
        <f ca="1">IF(E132&lt;&gt;"","4","")</f>
        <v>4</v>
      </c>
      <c r="H132" s="151" t="str">
        <f ca="1">IF(E132&lt;&gt;"",БД!$G$7,"")</f>
        <v>Инвалиды и дети-инвалиды (кроме учтенных в строке 03)</v>
      </c>
      <c r="I132" s="133"/>
      <c r="J132" s="134"/>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8"/>
      <c r="AI132" s="129"/>
      <c r="AJ132" s="130">
        <f t="shared" ca="1" si="3"/>
        <v>1</v>
      </c>
      <c r="AK132" s="131" t="str">
        <f t="shared" ca="1" si="5"/>
        <v>проверка пройдена</v>
      </c>
      <c r="AL132" s="132">
        <f t="shared" ca="1" si="6"/>
        <v>0</v>
      </c>
    </row>
    <row r="133" spans="1:38" ht="15">
      <c r="A133" s="135">
        <f t="shared" ca="1" si="4"/>
        <v>24</v>
      </c>
      <c r="B133" s="136" t="str">
        <f ca="1">IFERROR(__xludf.DUMMYFUNCTION("""COMPUTED_VALUE"""),"ГБПОУ МО ""Колледж ""Подмосковье""")</f>
        <v>ГБПОУ МО "Колледж "Подмосковье"</v>
      </c>
      <c r="C133" s="137" t="str">
        <f ca="1">IFERROR(__xludf.DUMMYFUNCTION("""COMPUTED_VALUE"""),"ЦФО")</f>
        <v>ЦФО</v>
      </c>
      <c r="D133" s="138" t="str">
        <f ca="1">IFERROR(__xludf.DUMMYFUNCTION("""COMPUTED_VALUE"""),"Московская область")</f>
        <v>Московская область</v>
      </c>
      <c r="E133" s="139" t="str">
        <f ca="1">IFERROR(__xludf.DUMMYFUNCTION("""COMPUTED_VALUE"""),"34.02.01")</f>
        <v>34.02.01</v>
      </c>
      <c r="F133" s="140" t="str">
        <f ca="1">IFERROR(__xludf.DUMMYFUNCTION("""COMPUTED_VALUE"""),"Сестринское дело")</f>
        <v>Сестринское дело</v>
      </c>
      <c r="G133" s="141" t="str">
        <f ca="1">IF(E133&lt;&gt;"","5","")</f>
        <v>5</v>
      </c>
      <c r="H133" s="152" t="str">
        <f ca="1">IF(E133&lt;&gt;"",БД!$G$8,"")</f>
        <v>Имеют договор о целевом обучении</v>
      </c>
      <c r="I133" s="153"/>
      <c r="J133" s="154"/>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6"/>
      <c r="AI133" s="147"/>
      <c r="AJ133" s="148">
        <f t="shared" ca="1" si="3"/>
        <v>1</v>
      </c>
      <c r="AK133" s="149" t="str">
        <f t="shared" ca="1" si="5"/>
        <v>проверка пройдена</v>
      </c>
      <c r="AL133" s="132">
        <f t="shared" ca="1" si="6"/>
        <v>0</v>
      </c>
    </row>
    <row r="134" spans="1:38" ht="15">
      <c r="A134" s="99">
        <f t="shared" ca="1" si="4"/>
        <v>25</v>
      </c>
      <c r="B134" s="100" t="str">
        <f ca="1">IFERROR(__xludf.DUMMYFUNCTION("""COMPUTED_VALUE"""),"ГБПОУ МО ""Колледж ""Подмосковье""")</f>
        <v>ГБПОУ МО "Колледж "Подмосковье"</v>
      </c>
      <c r="C134" s="101" t="str">
        <f ca="1">IFERROR(__xludf.DUMMYFUNCTION("""COMPUTED_VALUE"""),"ЦФО")</f>
        <v>ЦФО</v>
      </c>
      <c r="D134" s="102" t="str">
        <f ca="1">IFERROR(__xludf.DUMMYFUNCTION("""COMPUTED_VALUE"""),"Московская область")</f>
        <v>Московская область</v>
      </c>
      <c r="E134" s="103" t="str">
        <f ca="1">IFERROR(__xludf.DUMMYFUNCTION("""COMPUTED_VALUE"""),"38.02.03")</f>
        <v>38.02.03</v>
      </c>
      <c r="F134" s="104" t="str">
        <f ca="1">IFERROR(__xludf.DUMMYFUNCTION("""COMPUTED_VALUE"""),"Операционная деятельность в логистике")</f>
        <v>Операционная деятельность в логистике</v>
      </c>
      <c r="G134" s="105" t="str">
        <f ca="1">IF(E134&lt;&gt;"","1","")</f>
        <v>1</v>
      </c>
      <c r="H134" s="106" t="str">
        <f ca="1">IF(E134&lt;&gt;"",БД!$G$4,"")</f>
        <v>Всего (общая численность выпускников)</v>
      </c>
      <c r="I134" s="107">
        <v>26</v>
      </c>
      <c r="J134" s="108">
        <v>22</v>
      </c>
      <c r="K134" s="109">
        <v>22</v>
      </c>
      <c r="L134" s="109">
        <v>19</v>
      </c>
      <c r="M134" s="109"/>
      <c r="N134" s="110"/>
      <c r="O134" s="109">
        <v>2</v>
      </c>
      <c r="P134" s="110"/>
      <c r="Q134" s="110"/>
      <c r="R134" s="109">
        <v>2</v>
      </c>
      <c r="S134" s="110"/>
      <c r="T134" s="110"/>
      <c r="U134" s="110"/>
      <c r="V134" s="110"/>
      <c r="W134" s="110"/>
      <c r="X134" s="110"/>
      <c r="Y134" s="110"/>
      <c r="Z134" s="110"/>
      <c r="AA134" s="110"/>
      <c r="AB134" s="110"/>
      <c r="AC134" s="110"/>
      <c r="AD134" s="110"/>
      <c r="AE134" s="110"/>
      <c r="AF134" s="110"/>
      <c r="AG134" s="109"/>
      <c r="AH134" s="111"/>
      <c r="AI134" s="112"/>
      <c r="AJ134" s="113">
        <f t="shared" ca="1" si="3"/>
        <v>0.91666666666666663</v>
      </c>
      <c r="AK134" s="114" t="str">
        <f t="shared" ca="1" si="5"/>
        <v>проверка пройдена</v>
      </c>
      <c r="AL134" s="132">
        <f t="shared" ca="1" si="6"/>
        <v>0</v>
      </c>
    </row>
    <row r="135" spans="1:38" ht="15">
      <c r="A135" s="116">
        <f t="shared" ca="1" si="4"/>
        <v>25</v>
      </c>
      <c r="B135" s="117" t="str">
        <f ca="1">IFERROR(__xludf.DUMMYFUNCTION("""COMPUTED_VALUE"""),"ГБПОУ МО ""Колледж ""Подмосковье""")</f>
        <v>ГБПОУ МО "Колледж "Подмосковье"</v>
      </c>
      <c r="C135" s="118" t="str">
        <f ca="1">IFERROR(__xludf.DUMMYFUNCTION("""COMPUTED_VALUE"""),"ЦФО")</f>
        <v>ЦФО</v>
      </c>
      <c r="D135" s="119" t="str">
        <f ca="1">IFERROR(__xludf.DUMMYFUNCTION("""COMPUTED_VALUE"""),"Московская область")</f>
        <v>Московская область</v>
      </c>
      <c r="E135" s="120" t="str">
        <f ca="1">IFERROR(__xludf.DUMMYFUNCTION("""COMPUTED_VALUE"""),"38.02.03")</f>
        <v>38.02.03</v>
      </c>
      <c r="F135" s="121" t="str">
        <f ca="1">IFERROR(__xludf.DUMMYFUNCTION("""COMPUTED_VALUE"""),"Операционная деятельность в логистике")</f>
        <v>Операционная деятельность в логистике</v>
      </c>
      <c r="G135" s="122" t="str">
        <f ca="1">IF(E135&lt;&gt;"","2","")</f>
        <v>2</v>
      </c>
      <c r="H135" s="123" t="str">
        <f ca="1">IF(E135&lt;&gt;"",БД!$G$5,"")</f>
        <v>из общей численности выпускников (из строки 01): лица с ОВЗ</v>
      </c>
      <c r="I135" s="133"/>
      <c r="J135" s="125"/>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8"/>
      <c r="AI135" s="129"/>
      <c r="AJ135" s="130">
        <f t="shared" ca="1" si="3"/>
        <v>1</v>
      </c>
      <c r="AK135" s="131" t="str">
        <f t="shared" ca="1" si="5"/>
        <v>проверка пройдена</v>
      </c>
      <c r="AL135" s="132">
        <f t="shared" ca="1" si="6"/>
        <v>0</v>
      </c>
    </row>
    <row r="136" spans="1:38" ht="15">
      <c r="A136" s="116">
        <f t="shared" ca="1" si="4"/>
        <v>25</v>
      </c>
      <c r="B136" s="117" t="str">
        <f ca="1">IFERROR(__xludf.DUMMYFUNCTION("""COMPUTED_VALUE"""),"ГБПОУ МО ""Колледж ""Подмосковье""")</f>
        <v>ГБПОУ МО "Колледж "Подмосковье"</v>
      </c>
      <c r="C136" s="118" t="str">
        <f ca="1">IFERROR(__xludf.DUMMYFUNCTION("""COMPUTED_VALUE"""),"ЦФО")</f>
        <v>ЦФО</v>
      </c>
      <c r="D136" s="119" t="str">
        <f ca="1">IFERROR(__xludf.DUMMYFUNCTION("""COMPUTED_VALUE"""),"Московская область")</f>
        <v>Московская область</v>
      </c>
      <c r="E136" s="120" t="str">
        <f ca="1">IFERROR(__xludf.DUMMYFUNCTION("""COMPUTED_VALUE"""),"38.02.03")</f>
        <v>38.02.03</v>
      </c>
      <c r="F136" s="121" t="str">
        <f ca="1">IFERROR(__xludf.DUMMYFUNCTION("""COMPUTED_VALUE"""),"Операционная деятельность в логистике")</f>
        <v>Операционная деятельность в логистике</v>
      </c>
      <c r="G136" s="122" t="str">
        <f ca="1">IF(E136&lt;&gt;"","3","")</f>
        <v>3</v>
      </c>
      <c r="H136" s="123" t="str">
        <f ca="1">IF(E136&lt;&gt;"",БД!$G$6,"")</f>
        <v>из числа лиц с ОВЗ (из строки 02): инвалиды и дети-инвалиды</v>
      </c>
      <c r="I136" s="133"/>
      <c r="J136" s="134"/>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6"/>
      <c r="AH136" s="128"/>
      <c r="AI136" s="129"/>
      <c r="AJ136" s="130">
        <f t="shared" ca="1" si="3"/>
        <v>1</v>
      </c>
      <c r="AK136" s="131" t="str">
        <f t="shared" ca="1" si="5"/>
        <v>проверка пройдена</v>
      </c>
      <c r="AL136" s="132">
        <f t="shared" ca="1" si="6"/>
        <v>0</v>
      </c>
    </row>
    <row r="137" spans="1:38" ht="15">
      <c r="A137" s="116">
        <f t="shared" ca="1" si="4"/>
        <v>25</v>
      </c>
      <c r="B137" s="117" t="str">
        <f ca="1">IFERROR(__xludf.DUMMYFUNCTION("""COMPUTED_VALUE"""),"ГБПОУ МО ""Колледж ""Подмосковье""")</f>
        <v>ГБПОУ МО "Колледж "Подмосковье"</v>
      </c>
      <c r="C137" s="118" t="str">
        <f ca="1">IFERROR(__xludf.DUMMYFUNCTION("""COMPUTED_VALUE"""),"ЦФО")</f>
        <v>ЦФО</v>
      </c>
      <c r="D137" s="119" t="str">
        <f ca="1">IFERROR(__xludf.DUMMYFUNCTION("""COMPUTED_VALUE"""),"Московская область")</f>
        <v>Московская область</v>
      </c>
      <c r="E137" s="120" t="str">
        <f ca="1">IFERROR(__xludf.DUMMYFUNCTION("""COMPUTED_VALUE"""),"38.02.03")</f>
        <v>38.02.03</v>
      </c>
      <c r="F137" s="121" t="str">
        <f ca="1">IFERROR(__xludf.DUMMYFUNCTION("""COMPUTED_VALUE"""),"Операционная деятельность в логистике")</f>
        <v>Операционная деятельность в логистике</v>
      </c>
      <c r="G137" s="122" t="str">
        <f ca="1">IF(E137&lt;&gt;"","4","")</f>
        <v>4</v>
      </c>
      <c r="H137" s="123" t="str">
        <f ca="1">IF(E137&lt;&gt;"",БД!$G$7,"")</f>
        <v>Инвалиды и дети-инвалиды (кроме учтенных в строке 03)</v>
      </c>
      <c r="I137" s="124">
        <v>4</v>
      </c>
      <c r="J137" s="125">
        <v>4</v>
      </c>
      <c r="K137" s="126">
        <v>4</v>
      </c>
      <c r="L137" s="126">
        <v>4</v>
      </c>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8"/>
      <c r="AI137" s="129"/>
      <c r="AJ137" s="130">
        <f t="shared" ca="1" si="3"/>
        <v>1</v>
      </c>
      <c r="AK137" s="131" t="str">
        <f t="shared" ca="1" si="5"/>
        <v>проверка пройдена</v>
      </c>
      <c r="AL137" s="132">
        <f t="shared" ca="1" si="6"/>
        <v>0</v>
      </c>
    </row>
    <row r="138" spans="1:38" ht="15">
      <c r="A138" s="135">
        <f t="shared" ca="1" si="4"/>
        <v>25</v>
      </c>
      <c r="B138" s="136" t="str">
        <f ca="1">IFERROR(__xludf.DUMMYFUNCTION("""COMPUTED_VALUE"""),"ГБПОУ МО ""Колледж ""Подмосковье""")</f>
        <v>ГБПОУ МО "Колледж "Подмосковье"</v>
      </c>
      <c r="C138" s="137" t="str">
        <f ca="1">IFERROR(__xludf.DUMMYFUNCTION("""COMPUTED_VALUE"""),"ЦФО")</f>
        <v>ЦФО</v>
      </c>
      <c r="D138" s="138" t="str">
        <f ca="1">IFERROR(__xludf.DUMMYFUNCTION("""COMPUTED_VALUE"""),"Московская область")</f>
        <v>Московская область</v>
      </c>
      <c r="E138" s="139" t="str">
        <f ca="1">IFERROR(__xludf.DUMMYFUNCTION("""COMPUTED_VALUE"""),"38.02.03")</f>
        <v>38.02.03</v>
      </c>
      <c r="F138" s="140" t="str">
        <f ca="1">IFERROR(__xludf.DUMMYFUNCTION("""COMPUTED_VALUE"""),"Операционная деятельность в логистике")</f>
        <v>Операционная деятельность в логистике</v>
      </c>
      <c r="G138" s="141" t="str">
        <f ca="1">IF(E138&lt;&gt;"","5","")</f>
        <v>5</v>
      </c>
      <c r="H138" s="142" t="str">
        <f ca="1">IF(E138&lt;&gt;"",БД!$G$8,"")</f>
        <v>Имеют договор о целевом обучении</v>
      </c>
      <c r="I138" s="143"/>
      <c r="J138" s="154"/>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c r="AJ138" s="148">
        <f t="shared" ca="1" si="3"/>
        <v>1</v>
      </c>
      <c r="AK138" s="149" t="str">
        <f t="shared" ca="1" si="5"/>
        <v>проверка пройдена</v>
      </c>
      <c r="AL138" s="132">
        <f t="shared" ca="1" si="6"/>
        <v>0</v>
      </c>
    </row>
    <row r="139" spans="1:38" ht="15">
      <c r="A139" s="99">
        <f t="shared" ca="1" si="4"/>
        <v>26</v>
      </c>
      <c r="B139" s="100" t="str">
        <f ca="1">IFERROR(__xludf.DUMMYFUNCTION("""COMPUTED_VALUE"""),"ГБПОУ МО ""Колледж ""Подмосковье""")</f>
        <v>ГБПОУ МО "Колледж "Подмосковье"</v>
      </c>
      <c r="C139" s="101" t="str">
        <f ca="1">IFERROR(__xludf.DUMMYFUNCTION("""COMPUTED_VALUE"""),"ЦФО")</f>
        <v>ЦФО</v>
      </c>
      <c r="D139" s="102" t="str">
        <f ca="1">IFERROR(__xludf.DUMMYFUNCTION("""COMPUTED_VALUE"""),"Московская область")</f>
        <v>Московская область</v>
      </c>
      <c r="E139" s="103" t="str">
        <f ca="1">IFERROR(__xludf.DUMMYFUNCTION("""COMPUTED_VALUE"""),"43.02.01")</f>
        <v>43.02.01</v>
      </c>
      <c r="F139" s="104" t="str">
        <f ca="1">IFERROR(__xludf.DUMMYFUNCTION("""COMPUTED_VALUE"""),"Организация обслуживания в общественном питании")</f>
        <v>Организация обслуживания в общественном питании</v>
      </c>
      <c r="G139" s="105" t="str">
        <f ca="1">IF(E139&lt;&gt;"","1","")</f>
        <v>1</v>
      </c>
      <c r="H139" s="150" t="str">
        <f ca="1">IF(E139&lt;&gt;"",БД!$G$4,"")</f>
        <v>Всего (общая численность выпускников)</v>
      </c>
      <c r="I139" s="107">
        <v>18</v>
      </c>
      <c r="J139" s="108">
        <v>14</v>
      </c>
      <c r="K139" s="109">
        <v>14</v>
      </c>
      <c r="L139" s="109">
        <v>13</v>
      </c>
      <c r="M139" s="109"/>
      <c r="N139" s="110"/>
      <c r="O139" s="109">
        <v>2</v>
      </c>
      <c r="P139" s="110"/>
      <c r="Q139" s="110"/>
      <c r="R139" s="109">
        <v>2</v>
      </c>
      <c r="S139" s="110"/>
      <c r="T139" s="110"/>
      <c r="U139" s="110"/>
      <c r="V139" s="110"/>
      <c r="W139" s="110"/>
      <c r="X139" s="110"/>
      <c r="Y139" s="110"/>
      <c r="Z139" s="110"/>
      <c r="AA139" s="110"/>
      <c r="AB139" s="110"/>
      <c r="AC139" s="110"/>
      <c r="AD139" s="110"/>
      <c r="AE139" s="110"/>
      <c r="AF139" s="110"/>
      <c r="AG139" s="110"/>
      <c r="AH139" s="111"/>
      <c r="AI139" s="112"/>
      <c r="AJ139" s="113">
        <f t="shared" ca="1" si="3"/>
        <v>0.875</v>
      </c>
      <c r="AK139" s="114" t="str">
        <f t="shared" ca="1" si="5"/>
        <v>проверка пройдена</v>
      </c>
      <c r="AL139" s="132">
        <f t="shared" ca="1" si="6"/>
        <v>0</v>
      </c>
    </row>
    <row r="140" spans="1:38" ht="15">
      <c r="A140" s="116">
        <f t="shared" ca="1" si="4"/>
        <v>26</v>
      </c>
      <c r="B140" s="117" t="str">
        <f ca="1">IFERROR(__xludf.DUMMYFUNCTION("""COMPUTED_VALUE"""),"ГБПОУ МО ""Колледж ""Подмосковье""")</f>
        <v>ГБПОУ МО "Колледж "Подмосковье"</v>
      </c>
      <c r="C140" s="118" t="str">
        <f ca="1">IFERROR(__xludf.DUMMYFUNCTION("""COMPUTED_VALUE"""),"ЦФО")</f>
        <v>ЦФО</v>
      </c>
      <c r="D140" s="119" t="str">
        <f ca="1">IFERROR(__xludf.DUMMYFUNCTION("""COMPUTED_VALUE"""),"Московская область")</f>
        <v>Московская область</v>
      </c>
      <c r="E140" s="120" t="str">
        <f ca="1">IFERROR(__xludf.DUMMYFUNCTION("""COMPUTED_VALUE"""),"43.02.01")</f>
        <v>43.02.01</v>
      </c>
      <c r="F140" s="121" t="str">
        <f ca="1">IFERROR(__xludf.DUMMYFUNCTION("""COMPUTED_VALUE"""),"Организация обслуживания в общественном питании")</f>
        <v>Организация обслуживания в общественном питании</v>
      </c>
      <c r="G140" s="122" t="str">
        <f ca="1">IF(E140&lt;&gt;"","2","")</f>
        <v>2</v>
      </c>
      <c r="H140" s="151" t="str">
        <f ca="1">IF(E140&lt;&gt;"",БД!$G$5,"")</f>
        <v>из общей численности выпускников (из строки 01): лица с ОВЗ</v>
      </c>
      <c r="I140" s="133"/>
      <c r="J140" s="134"/>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8"/>
      <c r="AI140" s="129"/>
      <c r="AJ140" s="130">
        <f t="shared" ca="1" si="3"/>
        <v>1</v>
      </c>
      <c r="AK140" s="131" t="str">
        <f t="shared" ca="1" si="5"/>
        <v>проверка пройдена</v>
      </c>
      <c r="AL140" s="132">
        <f t="shared" ca="1" si="6"/>
        <v>0</v>
      </c>
    </row>
    <row r="141" spans="1:38" ht="15">
      <c r="A141" s="116">
        <f t="shared" ca="1" si="4"/>
        <v>26</v>
      </c>
      <c r="B141" s="117" t="str">
        <f ca="1">IFERROR(__xludf.DUMMYFUNCTION("""COMPUTED_VALUE"""),"ГБПОУ МО ""Колледж ""Подмосковье""")</f>
        <v>ГБПОУ МО "Колледж "Подмосковье"</v>
      </c>
      <c r="C141" s="118" t="str">
        <f ca="1">IFERROR(__xludf.DUMMYFUNCTION("""COMPUTED_VALUE"""),"ЦФО")</f>
        <v>ЦФО</v>
      </c>
      <c r="D141" s="119" t="str">
        <f ca="1">IFERROR(__xludf.DUMMYFUNCTION("""COMPUTED_VALUE"""),"Московская область")</f>
        <v>Московская область</v>
      </c>
      <c r="E141" s="120" t="str">
        <f ca="1">IFERROR(__xludf.DUMMYFUNCTION("""COMPUTED_VALUE"""),"43.02.01")</f>
        <v>43.02.01</v>
      </c>
      <c r="F141" s="121" t="str">
        <f ca="1">IFERROR(__xludf.DUMMYFUNCTION("""COMPUTED_VALUE"""),"Организация обслуживания в общественном питании")</f>
        <v>Организация обслуживания в общественном питании</v>
      </c>
      <c r="G141" s="122" t="str">
        <f ca="1">IF(E141&lt;&gt;"","3","")</f>
        <v>3</v>
      </c>
      <c r="H141" s="151" t="str">
        <f ca="1">IF(E141&lt;&gt;"",БД!$G$6,"")</f>
        <v>из числа лиц с ОВЗ (из строки 02): инвалиды и дети-инвалиды</v>
      </c>
      <c r="I141" s="133"/>
      <c r="J141" s="134"/>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8"/>
      <c r="AI141" s="129"/>
      <c r="AJ141" s="130">
        <f t="shared" ca="1" si="3"/>
        <v>1</v>
      </c>
      <c r="AK141" s="131" t="str">
        <f t="shared" ca="1" si="5"/>
        <v>проверка пройдена</v>
      </c>
      <c r="AL141" s="132">
        <f t="shared" ca="1" si="6"/>
        <v>0</v>
      </c>
    </row>
    <row r="142" spans="1:38" ht="15">
      <c r="A142" s="116">
        <f t="shared" ca="1" si="4"/>
        <v>26</v>
      </c>
      <c r="B142" s="117" t="str">
        <f ca="1">IFERROR(__xludf.DUMMYFUNCTION("""COMPUTED_VALUE"""),"ГБПОУ МО ""Колледж ""Подмосковье""")</f>
        <v>ГБПОУ МО "Колледж "Подмосковье"</v>
      </c>
      <c r="C142" s="118" t="str">
        <f ca="1">IFERROR(__xludf.DUMMYFUNCTION("""COMPUTED_VALUE"""),"ЦФО")</f>
        <v>ЦФО</v>
      </c>
      <c r="D142" s="119" t="str">
        <f ca="1">IFERROR(__xludf.DUMMYFUNCTION("""COMPUTED_VALUE"""),"Московская область")</f>
        <v>Московская область</v>
      </c>
      <c r="E142" s="120" t="str">
        <f ca="1">IFERROR(__xludf.DUMMYFUNCTION("""COMPUTED_VALUE"""),"43.02.01")</f>
        <v>43.02.01</v>
      </c>
      <c r="F142" s="121" t="str">
        <f ca="1">IFERROR(__xludf.DUMMYFUNCTION("""COMPUTED_VALUE"""),"Организация обслуживания в общественном питании")</f>
        <v>Организация обслуживания в общественном питании</v>
      </c>
      <c r="G142" s="122" t="str">
        <f ca="1">IF(E142&lt;&gt;"","4","")</f>
        <v>4</v>
      </c>
      <c r="H142" s="151" t="str">
        <f ca="1">IF(E142&lt;&gt;"",БД!$G$7,"")</f>
        <v>Инвалиды и дети-инвалиды (кроме учтенных в строке 03)</v>
      </c>
      <c r="I142" s="124"/>
      <c r="J142" s="134"/>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8"/>
      <c r="AI142" s="129"/>
      <c r="AJ142" s="130">
        <f t="shared" ca="1" si="3"/>
        <v>1</v>
      </c>
      <c r="AK142" s="131" t="str">
        <f t="shared" ca="1" si="5"/>
        <v>проверка пройдена</v>
      </c>
      <c r="AL142" s="132">
        <f t="shared" ca="1" si="6"/>
        <v>0</v>
      </c>
    </row>
    <row r="143" spans="1:38" ht="15">
      <c r="A143" s="135">
        <f t="shared" ca="1" si="4"/>
        <v>26</v>
      </c>
      <c r="B143" s="136" t="str">
        <f ca="1">IFERROR(__xludf.DUMMYFUNCTION("""COMPUTED_VALUE"""),"ГБПОУ МО ""Колледж ""Подмосковье""")</f>
        <v>ГБПОУ МО "Колледж "Подмосковье"</v>
      </c>
      <c r="C143" s="137" t="str">
        <f ca="1">IFERROR(__xludf.DUMMYFUNCTION("""COMPUTED_VALUE"""),"ЦФО")</f>
        <v>ЦФО</v>
      </c>
      <c r="D143" s="138" t="str">
        <f ca="1">IFERROR(__xludf.DUMMYFUNCTION("""COMPUTED_VALUE"""),"Московская область")</f>
        <v>Московская область</v>
      </c>
      <c r="E143" s="139" t="str">
        <f ca="1">IFERROR(__xludf.DUMMYFUNCTION("""COMPUTED_VALUE"""),"43.02.01")</f>
        <v>43.02.01</v>
      </c>
      <c r="F143" s="140" t="str">
        <f ca="1">IFERROR(__xludf.DUMMYFUNCTION("""COMPUTED_VALUE"""),"Организация обслуживания в общественном питании")</f>
        <v>Организация обслуживания в общественном питании</v>
      </c>
      <c r="G143" s="141" t="str">
        <f ca="1">IF(E143&lt;&gt;"","5","")</f>
        <v>5</v>
      </c>
      <c r="H143" s="152" t="str">
        <f ca="1">IF(E143&lt;&gt;"",БД!$G$8,"")</f>
        <v>Имеют договор о целевом обучении</v>
      </c>
      <c r="I143" s="153"/>
      <c r="J143" s="154"/>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c r="AJ143" s="148">
        <f t="shared" ca="1" si="3"/>
        <v>1</v>
      </c>
      <c r="AK143" s="149" t="str">
        <f t="shared" ca="1" si="5"/>
        <v>проверка пройдена</v>
      </c>
      <c r="AL143" s="132">
        <f t="shared" ca="1" si="6"/>
        <v>0</v>
      </c>
    </row>
    <row r="144" spans="1:38" ht="15">
      <c r="A144" s="99">
        <f t="shared" ca="1" si="4"/>
        <v>27</v>
      </c>
      <c r="B144" s="100" t="str">
        <f ca="1">IFERROR(__xludf.DUMMYFUNCTION("""COMPUTED_VALUE"""),"ГБПОУ МО ""Колледж ""Подмосковье""")</f>
        <v>ГБПОУ МО "Колледж "Подмосковье"</v>
      </c>
      <c r="C144" s="101" t="str">
        <f ca="1">IFERROR(__xludf.DUMMYFUNCTION("""COMPUTED_VALUE"""),"ЦФО")</f>
        <v>ЦФО</v>
      </c>
      <c r="D144" s="102" t="str">
        <f ca="1">IFERROR(__xludf.DUMMYFUNCTION("""COMPUTED_VALUE"""),"Московская область")</f>
        <v>Московская область</v>
      </c>
      <c r="E144" s="103" t="str">
        <f ca="1">IFERROR(__xludf.DUMMYFUNCTION("""COMPUTED_VALUE"""),"43.02.06")</f>
        <v>43.02.06</v>
      </c>
      <c r="F144" s="104" t="str">
        <f ca="1">IFERROR(__xludf.DUMMYFUNCTION("""COMPUTED_VALUE"""),"Сервис на транспорте (по видам транспорта)")</f>
        <v>Сервис на транспорте (по видам транспорта)</v>
      </c>
      <c r="G144" s="105" t="str">
        <f ca="1">IF(E144&lt;&gt;"","1","")</f>
        <v>1</v>
      </c>
      <c r="H144" s="150" t="str">
        <f ca="1">IF(E144&lt;&gt;"",БД!$G$4,"")</f>
        <v>Всего (общая численность выпускников)</v>
      </c>
      <c r="I144" s="107">
        <v>67</v>
      </c>
      <c r="J144" s="108">
        <v>65</v>
      </c>
      <c r="K144" s="109">
        <v>65</v>
      </c>
      <c r="L144" s="109">
        <v>61</v>
      </c>
      <c r="M144" s="109"/>
      <c r="N144" s="110"/>
      <c r="O144" s="109">
        <v>1</v>
      </c>
      <c r="P144" s="110"/>
      <c r="Q144" s="110"/>
      <c r="R144" s="109">
        <v>1</v>
      </c>
      <c r="S144" s="110"/>
      <c r="T144" s="110"/>
      <c r="U144" s="110"/>
      <c r="V144" s="110"/>
      <c r="W144" s="110"/>
      <c r="X144" s="110"/>
      <c r="Y144" s="110"/>
      <c r="Z144" s="110"/>
      <c r="AA144" s="110"/>
      <c r="AB144" s="110"/>
      <c r="AC144" s="110"/>
      <c r="AD144" s="110"/>
      <c r="AE144" s="110"/>
      <c r="AF144" s="110"/>
      <c r="AG144" s="110"/>
      <c r="AH144" s="111"/>
      <c r="AI144" s="112"/>
      <c r="AJ144" s="113">
        <f t="shared" ca="1" si="3"/>
        <v>0.98484848484848486</v>
      </c>
      <c r="AK144" s="114" t="str">
        <f t="shared" ca="1" si="5"/>
        <v>проверка пройдена</v>
      </c>
      <c r="AL144" s="132">
        <f t="shared" ca="1" si="6"/>
        <v>0</v>
      </c>
    </row>
    <row r="145" spans="1:38" ht="15">
      <c r="A145" s="116">
        <f t="shared" ca="1" si="4"/>
        <v>27</v>
      </c>
      <c r="B145" s="117" t="str">
        <f ca="1">IFERROR(__xludf.DUMMYFUNCTION("""COMPUTED_VALUE"""),"ГБПОУ МО ""Колледж ""Подмосковье""")</f>
        <v>ГБПОУ МО "Колледж "Подмосковье"</v>
      </c>
      <c r="C145" s="118" t="str">
        <f ca="1">IFERROR(__xludf.DUMMYFUNCTION("""COMPUTED_VALUE"""),"ЦФО")</f>
        <v>ЦФО</v>
      </c>
      <c r="D145" s="119" t="str">
        <f ca="1">IFERROR(__xludf.DUMMYFUNCTION("""COMPUTED_VALUE"""),"Московская область")</f>
        <v>Московская область</v>
      </c>
      <c r="E145" s="120" t="str">
        <f ca="1">IFERROR(__xludf.DUMMYFUNCTION("""COMPUTED_VALUE"""),"43.02.06")</f>
        <v>43.02.06</v>
      </c>
      <c r="F145" s="121" t="str">
        <f ca="1">IFERROR(__xludf.DUMMYFUNCTION("""COMPUTED_VALUE"""),"Сервис на транспорте (по видам транспорта)")</f>
        <v>Сервис на транспорте (по видам транспорта)</v>
      </c>
      <c r="G145" s="122" t="str">
        <f ca="1">IF(E145&lt;&gt;"","2","")</f>
        <v>2</v>
      </c>
      <c r="H145" s="151" t="str">
        <f ca="1">IF(E145&lt;&gt;"",БД!$G$5,"")</f>
        <v>из общей численности выпускников (из строки 01): лица с ОВЗ</v>
      </c>
      <c r="I145" s="133"/>
      <c r="J145" s="134"/>
      <c r="K145" s="127"/>
      <c r="L145" s="127"/>
      <c r="M145" s="127"/>
      <c r="N145" s="127"/>
      <c r="O145" s="126"/>
      <c r="P145" s="127"/>
      <c r="Q145" s="127"/>
      <c r="R145" s="127"/>
      <c r="S145" s="127"/>
      <c r="T145" s="127"/>
      <c r="U145" s="127"/>
      <c r="V145" s="127"/>
      <c r="W145" s="127"/>
      <c r="X145" s="127"/>
      <c r="Y145" s="127"/>
      <c r="Z145" s="127"/>
      <c r="AA145" s="127"/>
      <c r="AB145" s="127"/>
      <c r="AC145" s="127"/>
      <c r="AD145" s="127"/>
      <c r="AE145" s="127"/>
      <c r="AF145" s="127"/>
      <c r="AG145" s="127"/>
      <c r="AH145" s="128"/>
      <c r="AI145" s="129"/>
      <c r="AJ145" s="130">
        <f t="shared" ca="1" si="3"/>
        <v>1</v>
      </c>
      <c r="AK145" s="131" t="str">
        <f t="shared" ca="1" si="5"/>
        <v>проверка пройдена</v>
      </c>
      <c r="AL145" s="132">
        <f t="shared" ca="1" si="6"/>
        <v>0</v>
      </c>
    </row>
    <row r="146" spans="1:38" ht="15">
      <c r="A146" s="116">
        <f t="shared" ca="1" si="4"/>
        <v>27</v>
      </c>
      <c r="B146" s="117" t="str">
        <f ca="1">IFERROR(__xludf.DUMMYFUNCTION("""COMPUTED_VALUE"""),"ГБПОУ МО ""Колледж ""Подмосковье""")</f>
        <v>ГБПОУ МО "Колледж "Подмосковье"</v>
      </c>
      <c r="C146" s="118" t="str">
        <f ca="1">IFERROR(__xludf.DUMMYFUNCTION("""COMPUTED_VALUE"""),"ЦФО")</f>
        <v>ЦФО</v>
      </c>
      <c r="D146" s="119" t="str">
        <f ca="1">IFERROR(__xludf.DUMMYFUNCTION("""COMPUTED_VALUE"""),"Московская область")</f>
        <v>Московская область</v>
      </c>
      <c r="E146" s="120" t="str">
        <f ca="1">IFERROR(__xludf.DUMMYFUNCTION("""COMPUTED_VALUE"""),"43.02.06")</f>
        <v>43.02.06</v>
      </c>
      <c r="F146" s="121" t="str">
        <f ca="1">IFERROR(__xludf.DUMMYFUNCTION("""COMPUTED_VALUE"""),"Сервис на транспорте (по видам транспорта)")</f>
        <v>Сервис на транспорте (по видам транспорта)</v>
      </c>
      <c r="G146" s="122" t="str">
        <f ca="1">IF(E146&lt;&gt;"","3","")</f>
        <v>3</v>
      </c>
      <c r="H146" s="151" t="str">
        <f ca="1">IF(E146&lt;&gt;"",БД!$G$6,"")</f>
        <v>из числа лиц с ОВЗ (из строки 02): инвалиды и дети-инвалиды</v>
      </c>
      <c r="I146" s="133"/>
      <c r="J146" s="134"/>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8"/>
      <c r="AI146" s="129"/>
      <c r="AJ146" s="130">
        <f t="shared" ca="1" si="3"/>
        <v>1</v>
      </c>
      <c r="AK146" s="131" t="str">
        <f t="shared" ca="1" si="5"/>
        <v>проверка пройдена</v>
      </c>
      <c r="AL146" s="132">
        <f t="shared" ca="1" si="6"/>
        <v>0</v>
      </c>
    </row>
    <row r="147" spans="1:38" ht="15">
      <c r="A147" s="116">
        <f t="shared" ca="1" si="4"/>
        <v>27</v>
      </c>
      <c r="B147" s="117" t="str">
        <f ca="1">IFERROR(__xludf.DUMMYFUNCTION("""COMPUTED_VALUE"""),"ГБПОУ МО ""Колледж ""Подмосковье""")</f>
        <v>ГБПОУ МО "Колледж "Подмосковье"</v>
      </c>
      <c r="C147" s="118" t="str">
        <f ca="1">IFERROR(__xludf.DUMMYFUNCTION("""COMPUTED_VALUE"""),"ЦФО")</f>
        <v>ЦФО</v>
      </c>
      <c r="D147" s="119" t="str">
        <f ca="1">IFERROR(__xludf.DUMMYFUNCTION("""COMPUTED_VALUE"""),"Московская область")</f>
        <v>Московская область</v>
      </c>
      <c r="E147" s="120" t="str">
        <f ca="1">IFERROR(__xludf.DUMMYFUNCTION("""COMPUTED_VALUE"""),"43.02.06")</f>
        <v>43.02.06</v>
      </c>
      <c r="F147" s="121" t="str">
        <f ca="1">IFERROR(__xludf.DUMMYFUNCTION("""COMPUTED_VALUE"""),"Сервис на транспорте (по видам транспорта)")</f>
        <v>Сервис на транспорте (по видам транспорта)</v>
      </c>
      <c r="G147" s="122" t="str">
        <f ca="1">IF(E147&lt;&gt;"","4","")</f>
        <v>4</v>
      </c>
      <c r="H147" s="151" t="str">
        <f ca="1">IF(E147&lt;&gt;"",БД!$G$7,"")</f>
        <v>Инвалиды и дети-инвалиды (кроме учтенных в строке 03)</v>
      </c>
      <c r="I147" s="133"/>
      <c r="J147" s="134"/>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8"/>
      <c r="AI147" s="129"/>
      <c r="AJ147" s="130">
        <f t="shared" ca="1" si="3"/>
        <v>1</v>
      </c>
      <c r="AK147" s="131" t="str">
        <f t="shared" ca="1" si="5"/>
        <v>проверка пройдена</v>
      </c>
      <c r="AL147" s="132">
        <f t="shared" ca="1" si="6"/>
        <v>0</v>
      </c>
    </row>
    <row r="148" spans="1:38" ht="15">
      <c r="A148" s="135">
        <f t="shared" ca="1" si="4"/>
        <v>27</v>
      </c>
      <c r="B148" s="136" t="str">
        <f ca="1">IFERROR(__xludf.DUMMYFUNCTION("""COMPUTED_VALUE"""),"ГБПОУ МО ""Колледж ""Подмосковье""")</f>
        <v>ГБПОУ МО "Колледж "Подмосковье"</v>
      </c>
      <c r="C148" s="137" t="str">
        <f ca="1">IFERROR(__xludf.DUMMYFUNCTION("""COMPUTED_VALUE"""),"ЦФО")</f>
        <v>ЦФО</v>
      </c>
      <c r="D148" s="138" t="str">
        <f ca="1">IFERROR(__xludf.DUMMYFUNCTION("""COMPUTED_VALUE"""),"Московская область")</f>
        <v>Московская область</v>
      </c>
      <c r="E148" s="139" t="str">
        <f ca="1">IFERROR(__xludf.DUMMYFUNCTION("""COMPUTED_VALUE"""),"43.02.06")</f>
        <v>43.02.06</v>
      </c>
      <c r="F148" s="140" t="str">
        <f ca="1">IFERROR(__xludf.DUMMYFUNCTION("""COMPUTED_VALUE"""),"Сервис на транспорте (по видам транспорта)")</f>
        <v>Сервис на транспорте (по видам транспорта)</v>
      </c>
      <c r="G148" s="141" t="str">
        <f ca="1">IF(E148&lt;&gt;"","5","")</f>
        <v>5</v>
      </c>
      <c r="H148" s="152" t="str">
        <f ca="1">IF(E148&lt;&gt;"",БД!$G$8,"")</f>
        <v>Имеют договор о целевом обучении</v>
      </c>
      <c r="I148" s="153"/>
      <c r="J148" s="154"/>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6"/>
      <c r="AI148" s="147"/>
      <c r="AJ148" s="148">
        <f t="shared" ca="1" si="3"/>
        <v>1</v>
      </c>
      <c r="AK148" s="149" t="str">
        <f t="shared" ca="1" si="5"/>
        <v>проверка пройдена</v>
      </c>
      <c r="AL148" s="132">
        <f t="shared" ca="1" si="6"/>
        <v>0</v>
      </c>
    </row>
    <row r="149" spans="1:38" ht="15">
      <c r="A149" s="99">
        <f t="shared" ca="1" si="4"/>
        <v>28</v>
      </c>
      <c r="B149" s="100" t="str">
        <f ca="1">IFERROR(__xludf.DUMMYFUNCTION("""COMPUTED_VALUE"""),"ГБПОУ МО ""Колледж ""Подмосковье""")</f>
        <v>ГБПОУ МО "Колледж "Подмосковье"</v>
      </c>
      <c r="C149" s="101" t="str">
        <f ca="1">IFERROR(__xludf.DUMMYFUNCTION("""COMPUTED_VALUE"""),"ЦФО")</f>
        <v>ЦФО</v>
      </c>
      <c r="D149" s="102" t="str">
        <f ca="1">IFERROR(__xludf.DUMMYFUNCTION("""COMPUTED_VALUE"""),"Московская область")</f>
        <v>Московская область</v>
      </c>
      <c r="E149" s="103" t="str">
        <f ca="1">IFERROR(__xludf.DUMMYFUNCTION("""COMPUTED_VALUE"""),"43.02.13")</f>
        <v>43.02.13</v>
      </c>
      <c r="F149" s="104" t="str">
        <f ca="1">IFERROR(__xludf.DUMMYFUNCTION("""COMPUTED_VALUE"""),"Технология парикмахерского искусства")</f>
        <v>Технология парикмахерского искусства</v>
      </c>
      <c r="G149" s="105" t="str">
        <f ca="1">IF(E149&lt;&gt;"","1","")</f>
        <v>1</v>
      </c>
      <c r="H149" s="106" t="str">
        <f ca="1">IF(E149&lt;&gt;"",БД!$G$4,"")</f>
        <v>Всего (общая численность выпускников)</v>
      </c>
      <c r="I149" s="107">
        <v>24</v>
      </c>
      <c r="J149" s="108">
        <v>23</v>
      </c>
      <c r="K149" s="109">
        <v>23</v>
      </c>
      <c r="L149" s="109">
        <v>20</v>
      </c>
      <c r="M149" s="109"/>
      <c r="N149" s="110"/>
      <c r="O149" s="110"/>
      <c r="P149" s="110"/>
      <c r="Q149" s="110"/>
      <c r="R149" s="109">
        <v>1</v>
      </c>
      <c r="S149" s="110"/>
      <c r="T149" s="110"/>
      <c r="U149" s="110"/>
      <c r="V149" s="110"/>
      <c r="W149" s="110"/>
      <c r="X149" s="110"/>
      <c r="Y149" s="110"/>
      <c r="Z149" s="110"/>
      <c r="AA149" s="110"/>
      <c r="AB149" s="110"/>
      <c r="AC149" s="110"/>
      <c r="AD149" s="110"/>
      <c r="AE149" s="110"/>
      <c r="AF149" s="110"/>
      <c r="AG149" s="109"/>
      <c r="AH149" s="111"/>
      <c r="AI149" s="112"/>
      <c r="AJ149" s="113">
        <f t="shared" ca="1" si="3"/>
        <v>0.95833333333333337</v>
      </c>
      <c r="AK149" s="114" t="str">
        <f t="shared" ca="1" si="5"/>
        <v>проверка пройдена</v>
      </c>
      <c r="AL149" s="132">
        <f t="shared" ca="1" si="6"/>
        <v>0</v>
      </c>
    </row>
    <row r="150" spans="1:38" ht="15">
      <c r="A150" s="116">
        <f t="shared" ca="1" si="4"/>
        <v>28</v>
      </c>
      <c r="B150" s="117" t="str">
        <f ca="1">IFERROR(__xludf.DUMMYFUNCTION("""COMPUTED_VALUE"""),"ГБПОУ МО ""Колледж ""Подмосковье""")</f>
        <v>ГБПОУ МО "Колледж "Подмосковье"</v>
      </c>
      <c r="C150" s="118" t="str">
        <f ca="1">IFERROR(__xludf.DUMMYFUNCTION("""COMPUTED_VALUE"""),"ЦФО")</f>
        <v>ЦФО</v>
      </c>
      <c r="D150" s="119" t="str">
        <f ca="1">IFERROR(__xludf.DUMMYFUNCTION("""COMPUTED_VALUE"""),"Московская область")</f>
        <v>Московская область</v>
      </c>
      <c r="E150" s="120" t="str">
        <f ca="1">IFERROR(__xludf.DUMMYFUNCTION("""COMPUTED_VALUE"""),"43.02.13")</f>
        <v>43.02.13</v>
      </c>
      <c r="F150" s="121" t="str">
        <f ca="1">IFERROR(__xludf.DUMMYFUNCTION("""COMPUTED_VALUE"""),"Технология парикмахерского искусства")</f>
        <v>Технология парикмахерского искусства</v>
      </c>
      <c r="G150" s="122" t="str">
        <f ca="1">IF(E150&lt;&gt;"","2","")</f>
        <v>2</v>
      </c>
      <c r="H150" s="123" t="str">
        <f ca="1">IF(E150&lt;&gt;"",БД!$G$5,"")</f>
        <v>из общей численности выпускников (из строки 01): лица с ОВЗ</v>
      </c>
      <c r="I150" s="133"/>
      <c r="J150" s="125"/>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8"/>
      <c r="AI150" s="129"/>
      <c r="AJ150" s="130">
        <f t="shared" ca="1" si="3"/>
        <v>1</v>
      </c>
      <c r="AK150" s="131" t="str">
        <f t="shared" ca="1" si="5"/>
        <v>проверка пройдена</v>
      </c>
      <c r="AL150" s="132">
        <f t="shared" ca="1" si="6"/>
        <v>0</v>
      </c>
    </row>
    <row r="151" spans="1:38" ht="15">
      <c r="A151" s="116">
        <f t="shared" ca="1" si="4"/>
        <v>28</v>
      </c>
      <c r="B151" s="117" t="str">
        <f ca="1">IFERROR(__xludf.DUMMYFUNCTION("""COMPUTED_VALUE"""),"ГБПОУ МО ""Колледж ""Подмосковье""")</f>
        <v>ГБПОУ МО "Колледж "Подмосковье"</v>
      </c>
      <c r="C151" s="118" t="str">
        <f ca="1">IFERROR(__xludf.DUMMYFUNCTION("""COMPUTED_VALUE"""),"ЦФО")</f>
        <v>ЦФО</v>
      </c>
      <c r="D151" s="119" t="str">
        <f ca="1">IFERROR(__xludf.DUMMYFUNCTION("""COMPUTED_VALUE"""),"Московская область")</f>
        <v>Московская область</v>
      </c>
      <c r="E151" s="120" t="str">
        <f ca="1">IFERROR(__xludf.DUMMYFUNCTION("""COMPUTED_VALUE"""),"43.02.13")</f>
        <v>43.02.13</v>
      </c>
      <c r="F151" s="121" t="str">
        <f ca="1">IFERROR(__xludf.DUMMYFUNCTION("""COMPUTED_VALUE"""),"Технология парикмахерского искусства")</f>
        <v>Технология парикмахерского искусства</v>
      </c>
      <c r="G151" s="122" t="str">
        <f ca="1">IF(E151&lt;&gt;"","3","")</f>
        <v>3</v>
      </c>
      <c r="H151" s="123" t="str">
        <f ca="1">IF(E151&lt;&gt;"",БД!$G$6,"")</f>
        <v>из числа лиц с ОВЗ (из строки 02): инвалиды и дети-инвалиды</v>
      </c>
      <c r="I151" s="133"/>
      <c r="J151" s="134"/>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6"/>
      <c r="AH151" s="128"/>
      <c r="AI151" s="129"/>
      <c r="AJ151" s="130">
        <f t="shared" ca="1" si="3"/>
        <v>1</v>
      </c>
      <c r="AK151" s="131" t="str">
        <f t="shared" ca="1" si="5"/>
        <v>проверка пройдена</v>
      </c>
      <c r="AL151" s="132">
        <f t="shared" ca="1" si="6"/>
        <v>0</v>
      </c>
    </row>
    <row r="152" spans="1:38" ht="15">
      <c r="A152" s="116">
        <f t="shared" ca="1" si="4"/>
        <v>28</v>
      </c>
      <c r="B152" s="117" t="str">
        <f ca="1">IFERROR(__xludf.DUMMYFUNCTION("""COMPUTED_VALUE"""),"ГБПОУ МО ""Колледж ""Подмосковье""")</f>
        <v>ГБПОУ МО "Колледж "Подмосковье"</v>
      </c>
      <c r="C152" s="118" t="str">
        <f ca="1">IFERROR(__xludf.DUMMYFUNCTION("""COMPUTED_VALUE"""),"ЦФО")</f>
        <v>ЦФО</v>
      </c>
      <c r="D152" s="119" t="str">
        <f ca="1">IFERROR(__xludf.DUMMYFUNCTION("""COMPUTED_VALUE"""),"Московская область")</f>
        <v>Московская область</v>
      </c>
      <c r="E152" s="120" t="str">
        <f ca="1">IFERROR(__xludf.DUMMYFUNCTION("""COMPUTED_VALUE"""),"43.02.13")</f>
        <v>43.02.13</v>
      </c>
      <c r="F152" s="121" t="str">
        <f ca="1">IFERROR(__xludf.DUMMYFUNCTION("""COMPUTED_VALUE"""),"Технология парикмахерского искусства")</f>
        <v>Технология парикмахерского искусства</v>
      </c>
      <c r="G152" s="122" t="str">
        <f ca="1">IF(E152&lt;&gt;"","4","")</f>
        <v>4</v>
      </c>
      <c r="H152" s="123" t="str">
        <f ca="1">IF(E152&lt;&gt;"",БД!$G$7,"")</f>
        <v>Инвалиды и дети-инвалиды (кроме учтенных в строке 03)</v>
      </c>
      <c r="I152" s="124">
        <v>1</v>
      </c>
      <c r="J152" s="125">
        <v>1</v>
      </c>
      <c r="K152" s="126">
        <v>1</v>
      </c>
      <c r="L152" s="126">
        <v>1</v>
      </c>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8"/>
      <c r="AI152" s="129"/>
      <c r="AJ152" s="130">
        <f t="shared" ca="1" si="3"/>
        <v>1</v>
      </c>
      <c r="AK152" s="131" t="str">
        <f t="shared" ca="1" si="5"/>
        <v>проверка пройдена</v>
      </c>
      <c r="AL152" s="132">
        <f t="shared" ca="1" si="6"/>
        <v>0</v>
      </c>
    </row>
    <row r="153" spans="1:38" ht="15">
      <c r="A153" s="135">
        <f t="shared" ca="1" si="4"/>
        <v>28</v>
      </c>
      <c r="B153" s="136" t="str">
        <f ca="1">IFERROR(__xludf.DUMMYFUNCTION("""COMPUTED_VALUE"""),"ГБПОУ МО ""Колледж ""Подмосковье""")</f>
        <v>ГБПОУ МО "Колледж "Подмосковье"</v>
      </c>
      <c r="C153" s="137" t="str">
        <f ca="1">IFERROR(__xludf.DUMMYFUNCTION("""COMPUTED_VALUE"""),"ЦФО")</f>
        <v>ЦФО</v>
      </c>
      <c r="D153" s="138" t="str">
        <f ca="1">IFERROR(__xludf.DUMMYFUNCTION("""COMPUTED_VALUE"""),"Московская область")</f>
        <v>Московская область</v>
      </c>
      <c r="E153" s="139" t="str">
        <f ca="1">IFERROR(__xludf.DUMMYFUNCTION("""COMPUTED_VALUE"""),"43.02.13")</f>
        <v>43.02.13</v>
      </c>
      <c r="F153" s="140" t="str">
        <f ca="1">IFERROR(__xludf.DUMMYFUNCTION("""COMPUTED_VALUE"""),"Технология парикмахерского искусства")</f>
        <v>Технология парикмахерского искусства</v>
      </c>
      <c r="G153" s="141" t="str">
        <f ca="1">IF(E153&lt;&gt;"","5","")</f>
        <v>5</v>
      </c>
      <c r="H153" s="142" t="str">
        <f ca="1">IF(E153&lt;&gt;"",БД!$G$8,"")</f>
        <v>Имеют договор о целевом обучении</v>
      </c>
      <c r="I153" s="143"/>
      <c r="J153" s="154"/>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6"/>
      <c r="AI153" s="147"/>
      <c r="AJ153" s="148">
        <f t="shared" ca="1" si="3"/>
        <v>1</v>
      </c>
      <c r="AK153" s="149" t="str">
        <f t="shared" ca="1" si="5"/>
        <v>проверка пройдена</v>
      </c>
      <c r="AL153" s="132">
        <f t="shared" ca="1" si="6"/>
        <v>0</v>
      </c>
    </row>
    <row r="154" spans="1:38" ht="15">
      <c r="A154" s="99">
        <f t="shared" ca="1" si="4"/>
        <v>29</v>
      </c>
      <c r="B154" s="100" t="str">
        <f ca="1">IFERROR(__xludf.DUMMYFUNCTION("""COMPUTED_VALUE"""),"ГБПОУ МО ""Колледж ""Подмосковье""")</f>
        <v>ГБПОУ МО "Колледж "Подмосковье"</v>
      </c>
      <c r="C154" s="101" t="str">
        <f ca="1">IFERROR(__xludf.DUMMYFUNCTION("""COMPUTED_VALUE"""),"ЦФО")</f>
        <v>ЦФО</v>
      </c>
      <c r="D154" s="102" t="str">
        <f ca="1">IFERROR(__xludf.DUMMYFUNCTION("""COMPUTED_VALUE"""),"Московская область")</f>
        <v>Московская область</v>
      </c>
      <c r="E154" s="103" t="str">
        <f ca="1">IFERROR(__xludf.DUMMYFUNCTION("""COMPUTED_VALUE"""),"43.02.14")</f>
        <v>43.02.14</v>
      </c>
      <c r="F154" s="104" t="str">
        <f ca="1">IFERROR(__xludf.DUMMYFUNCTION("""COMPUTED_VALUE"""),"Гостиничное дело")</f>
        <v>Гостиничное дело</v>
      </c>
      <c r="G154" s="105" t="str">
        <f ca="1">IF(E154&lt;&gt;"","1","")</f>
        <v>1</v>
      </c>
      <c r="H154" s="150" t="str">
        <f ca="1">IF(E154&lt;&gt;"",БД!$G$4,"")</f>
        <v>Всего (общая численность выпускников)</v>
      </c>
      <c r="I154" s="107">
        <v>25</v>
      </c>
      <c r="J154" s="108">
        <v>25</v>
      </c>
      <c r="K154" s="109">
        <v>25</v>
      </c>
      <c r="L154" s="109">
        <v>23</v>
      </c>
      <c r="M154" s="109"/>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1"/>
      <c r="AI154" s="112"/>
      <c r="AJ154" s="113">
        <f t="shared" ca="1" si="3"/>
        <v>1</v>
      </c>
      <c r="AK154" s="114" t="str">
        <f t="shared" ca="1" si="5"/>
        <v>проверка пройдена</v>
      </c>
      <c r="AL154" s="132">
        <f t="shared" ca="1" si="6"/>
        <v>0</v>
      </c>
    </row>
    <row r="155" spans="1:38" ht="15">
      <c r="A155" s="116">
        <f t="shared" ca="1" si="4"/>
        <v>29</v>
      </c>
      <c r="B155" s="117" t="str">
        <f ca="1">IFERROR(__xludf.DUMMYFUNCTION("""COMPUTED_VALUE"""),"ГБПОУ МО ""Колледж ""Подмосковье""")</f>
        <v>ГБПОУ МО "Колледж "Подмосковье"</v>
      </c>
      <c r="C155" s="118" t="str">
        <f ca="1">IFERROR(__xludf.DUMMYFUNCTION("""COMPUTED_VALUE"""),"ЦФО")</f>
        <v>ЦФО</v>
      </c>
      <c r="D155" s="119" t="str">
        <f ca="1">IFERROR(__xludf.DUMMYFUNCTION("""COMPUTED_VALUE"""),"Московская область")</f>
        <v>Московская область</v>
      </c>
      <c r="E155" s="120" t="str">
        <f ca="1">IFERROR(__xludf.DUMMYFUNCTION("""COMPUTED_VALUE"""),"43.02.14")</f>
        <v>43.02.14</v>
      </c>
      <c r="F155" s="121" t="str">
        <f ca="1">IFERROR(__xludf.DUMMYFUNCTION("""COMPUTED_VALUE"""),"Гостиничное дело")</f>
        <v>Гостиничное дело</v>
      </c>
      <c r="G155" s="122" t="str">
        <f ca="1">IF(E155&lt;&gt;"","2","")</f>
        <v>2</v>
      </c>
      <c r="H155" s="151" t="str">
        <f ca="1">IF(E155&lt;&gt;"",БД!$G$5,"")</f>
        <v>из общей численности выпускников (из строки 01): лица с ОВЗ</v>
      </c>
      <c r="I155" s="133"/>
      <c r="J155" s="134"/>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8"/>
      <c r="AI155" s="129"/>
      <c r="AJ155" s="130">
        <f t="shared" ca="1" si="3"/>
        <v>1</v>
      </c>
      <c r="AK155" s="131" t="str">
        <f t="shared" ca="1" si="5"/>
        <v>проверка пройдена</v>
      </c>
      <c r="AL155" s="132">
        <f t="shared" ca="1" si="6"/>
        <v>0</v>
      </c>
    </row>
    <row r="156" spans="1:38" ht="15">
      <c r="A156" s="116">
        <f t="shared" ca="1" si="4"/>
        <v>29</v>
      </c>
      <c r="B156" s="117" t="str">
        <f ca="1">IFERROR(__xludf.DUMMYFUNCTION("""COMPUTED_VALUE"""),"ГБПОУ МО ""Колледж ""Подмосковье""")</f>
        <v>ГБПОУ МО "Колледж "Подмосковье"</v>
      </c>
      <c r="C156" s="118" t="str">
        <f ca="1">IFERROR(__xludf.DUMMYFUNCTION("""COMPUTED_VALUE"""),"ЦФО")</f>
        <v>ЦФО</v>
      </c>
      <c r="D156" s="119" t="str">
        <f ca="1">IFERROR(__xludf.DUMMYFUNCTION("""COMPUTED_VALUE"""),"Московская область")</f>
        <v>Московская область</v>
      </c>
      <c r="E156" s="120" t="str">
        <f ca="1">IFERROR(__xludf.DUMMYFUNCTION("""COMPUTED_VALUE"""),"43.02.14")</f>
        <v>43.02.14</v>
      </c>
      <c r="F156" s="121" t="str">
        <f ca="1">IFERROR(__xludf.DUMMYFUNCTION("""COMPUTED_VALUE"""),"Гостиничное дело")</f>
        <v>Гостиничное дело</v>
      </c>
      <c r="G156" s="122" t="str">
        <f ca="1">IF(E156&lt;&gt;"","3","")</f>
        <v>3</v>
      </c>
      <c r="H156" s="151" t="str">
        <f ca="1">IF(E156&lt;&gt;"",БД!$G$6,"")</f>
        <v>из числа лиц с ОВЗ (из строки 02): инвалиды и дети-инвалиды</v>
      </c>
      <c r="I156" s="133"/>
      <c r="J156" s="134"/>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8"/>
      <c r="AI156" s="129"/>
      <c r="AJ156" s="130">
        <f t="shared" ca="1" si="3"/>
        <v>1</v>
      </c>
      <c r="AK156" s="131" t="str">
        <f t="shared" ca="1" si="5"/>
        <v>проверка пройдена</v>
      </c>
      <c r="AL156" s="132">
        <f t="shared" ca="1" si="6"/>
        <v>0</v>
      </c>
    </row>
    <row r="157" spans="1:38" ht="15">
      <c r="A157" s="116">
        <f t="shared" ca="1" si="4"/>
        <v>29</v>
      </c>
      <c r="B157" s="117" t="str">
        <f ca="1">IFERROR(__xludf.DUMMYFUNCTION("""COMPUTED_VALUE"""),"ГБПОУ МО ""Колледж ""Подмосковье""")</f>
        <v>ГБПОУ МО "Колледж "Подмосковье"</v>
      </c>
      <c r="C157" s="118" t="str">
        <f ca="1">IFERROR(__xludf.DUMMYFUNCTION("""COMPUTED_VALUE"""),"ЦФО")</f>
        <v>ЦФО</v>
      </c>
      <c r="D157" s="119" t="str">
        <f ca="1">IFERROR(__xludf.DUMMYFUNCTION("""COMPUTED_VALUE"""),"Московская область")</f>
        <v>Московская область</v>
      </c>
      <c r="E157" s="120" t="str">
        <f ca="1">IFERROR(__xludf.DUMMYFUNCTION("""COMPUTED_VALUE"""),"43.02.14")</f>
        <v>43.02.14</v>
      </c>
      <c r="F157" s="121" t="str">
        <f ca="1">IFERROR(__xludf.DUMMYFUNCTION("""COMPUTED_VALUE"""),"Гостиничное дело")</f>
        <v>Гостиничное дело</v>
      </c>
      <c r="G157" s="122" t="str">
        <f ca="1">IF(E157&lt;&gt;"","4","")</f>
        <v>4</v>
      </c>
      <c r="H157" s="151" t="str">
        <f ca="1">IF(E157&lt;&gt;"",БД!$G$7,"")</f>
        <v>Инвалиды и дети-инвалиды (кроме учтенных в строке 03)</v>
      </c>
      <c r="I157" s="124"/>
      <c r="J157" s="134"/>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8"/>
      <c r="AI157" s="129"/>
      <c r="AJ157" s="130">
        <f t="shared" ca="1" si="3"/>
        <v>1</v>
      </c>
      <c r="AK157" s="131" t="str">
        <f t="shared" ca="1" si="5"/>
        <v>проверка пройдена</v>
      </c>
      <c r="AL157" s="132">
        <f t="shared" ca="1" si="6"/>
        <v>0</v>
      </c>
    </row>
    <row r="158" spans="1:38" ht="15">
      <c r="A158" s="135">
        <f t="shared" ca="1" si="4"/>
        <v>29</v>
      </c>
      <c r="B158" s="136" t="str">
        <f ca="1">IFERROR(__xludf.DUMMYFUNCTION("""COMPUTED_VALUE"""),"ГБПОУ МО ""Колледж ""Подмосковье""")</f>
        <v>ГБПОУ МО "Колледж "Подмосковье"</v>
      </c>
      <c r="C158" s="137" t="str">
        <f ca="1">IFERROR(__xludf.DUMMYFUNCTION("""COMPUTED_VALUE"""),"ЦФО")</f>
        <v>ЦФО</v>
      </c>
      <c r="D158" s="138" t="str">
        <f ca="1">IFERROR(__xludf.DUMMYFUNCTION("""COMPUTED_VALUE"""),"Московская область")</f>
        <v>Московская область</v>
      </c>
      <c r="E158" s="139" t="str">
        <f ca="1">IFERROR(__xludf.DUMMYFUNCTION("""COMPUTED_VALUE"""),"43.02.14")</f>
        <v>43.02.14</v>
      </c>
      <c r="F158" s="140" t="str">
        <f ca="1">IFERROR(__xludf.DUMMYFUNCTION("""COMPUTED_VALUE"""),"Гостиничное дело")</f>
        <v>Гостиничное дело</v>
      </c>
      <c r="G158" s="141" t="str">
        <f ca="1">IF(E158&lt;&gt;"","5","")</f>
        <v>5</v>
      </c>
      <c r="H158" s="152" t="str">
        <f ca="1">IF(E158&lt;&gt;"",БД!$G$8,"")</f>
        <v>Имеют договор о целевом обучении</v>
      </c>
      <c r="I158" s="153"/>
      <c r="J158" s="154"/>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6"/>
      <c r="AI158" s="147"/>
      <c r="AJ158" s="148">
        <f t="shared" ca="1" si="3"/>
        <v>1</v>
      </c>
      <c r="AK158" s="149" t="str">
        <f t="shared" ca="1" si="5"/>
        <v>проверка пройдена</v>
      </c>
      <c r="AL158" s="132">
        <f t="shared" ca="1" si="6"/>
        <v>0</v>
      </c>
    </row>
    <row r="159" spans="1:38" ht="15">
      <c r="A159" s="99">
        <f t="shared" ca="1" si="4"/>
        <v>30</v>
      </c>
      <c r="B159" s="100" t="str">
        <f ca="1">IFERROR(__xludf.DUMMYFUNCTION("""COMPUTED_VALUE"""),"ГБПОУ МО ""Колледж ""Подмосковье""")</f>
        <v>ГБПОУ МО "Колледж "Подмосковье"</v>
      </c>
      <c r="C159" s="101" t="str">
        <f ca="1">IFERROR(__xludf.DUMMYFUNCTION("""COMPUTED_VALUE"""),"ЦФО")</f>
        <v>ЦФО</v>
      </c>
      <c r="D159" s="102" t="str">
        <f ca="1">IFERROR(__xludf.DUMMYFUNCTION("""COMPUTED_VALUE"""),"Московская область")</f>
        <v>Московская область</v>
      </c>
      <c r="E159" s="103" t="str">
        <f ca="1">IFERROR(__xludf.DUMMYFUNCTION("""COMPUTED_VALUE"""),"43.02.15")</f>
        <v>43.02.15</v>
      </c>
      <c r="F159" s="104" t="str">
        <f ca="1">IFERROR(__xludf.DUMMYFUNCTION("""COMPUTED_VALUE"""),"Поварское и кондитерское дело")</f>
        <v>Поварское и кондитерское дело</v>
      </c>
      <c r="G159" s="105" t="str">
        <f ca="1">IF(E159&lt;&gt;"","1","")</f>
        <v>1</v>
      </c>
      <c r="H159" s="150" t="str">
        <f ca="1">IF(E159&lt;&gt;"",БД!$G$4,"")</f>
        <v>Всего (общая численность выпускников)</v>
      </c>
      <c r="I159" s="107">
        <v>46</v>
      </c>
      <c r="J159" s="108">
        <v>28</v>
      </c>
      <c r="K159" s="109">
        <v>28</v>
      </c>
      <c r="L159" s="109">
        <v>24</v>
      </c>
      <c r="M159" s="109"/>
      <c r="N159" s="110"/>
      <c r="O159" s="110"/>
      <c r="P159" s="109">
        <v>17</v>
      </c>
      <c r="Q159" s="110"/>
      <c r="R159" s="109">
        <v>1</v>
      </c>
      <c r="S159" s="110"/>
      <c r="T159" s="110"/>
      <c r="U159" s="110"/>
      <c r="V159" s="110"/>
      <c r="W159" s="110"/>
      <c r="X159" s="110"/>
      <c r="Y159" s="110"/>
      <c r="Z159" s="110"/>
      <c r="AA159" s="110"/>
      <c r="AB159" s="110"/>
      <c r="AC159" s="110"/>
      <c r="AD159" s="110"/>
      <c r="AE159" s="110"/>
      <c r="AF159" s="110"/>
      <c r="AG159" s="110"/>
      <c r="AH159" s="111"/>
      <c r="AI159" s="112"/>
      <c r="AJ159" s="113">
        <f t="shared" ca="1" si="3"/>
        <v>0.60869565217391308</v>
      </c>
      <c r="AK159" s="114" t="str">
        <f t="shared" ca="1" si="5"/>
        <v>проверка пройдена</v>
      </c>
      <c r="AL159" s="132">
        <f t="shared" ca="1" si="6"/>
        <v>0</v>
      </c>
    </row>
    <row r="160" spans="1:38" ht="15">
      <c r="A160" s="116">
        <f t="shared" ca="1" si="4"/>
        <v>30</v>
      </c>
      <c r="B160" s="117" t="str">
        <f ca="1">IFERROR(__xludf.DUMMYFUNCTION("""COMPUTED_VALUE"""),"ГБПОУ МО ""Колледж ""Подмосковье""")</f>
        <v>ГБПОУ МО "Колледж "Подмосковье"</v>
      </c>
      <c r="C160" s="118" t="str">
        <f ca="1">IFERROR(__xludf.DUMMYFUNCTION("""COMPUTED_VALUE"""),"ЦФО")</f>
        <v>ЦФО</v>
      </c>
      <c r="D160" s="119" t="str">
        <f ca="1">IFERROR(__xludf.DUMMYFUNCTION("""COMPUTED_VALUE"""),"Московская область")</f>
        <v>Московская область</v>
      </c>
      <c r="E160" s="120" t="str">
        <f ca="1">IFERROR(__xludf.DUMMYFUNCTION("""COMPUTED_VALUE"""),"43.02.15")</f>
        <v>43.02.15</v>
      </c>
      <c r="F160" s="121" t="str">
        <f ca="1">IFERROR(__xludf.DUMMYFUNCTION("""COMPUTED_VALUE"""),"Поварское и кондитерское дело")</f>
        <v>Поварское и кондитерское дело</v>
      </c>
      <c r="G160" s="122" t="str">
        <f ca="1">IF(E160&lt;&gt;"","2","")</f>
        <v>2</v>
      </c>
      <c r="H160" s="151" t="str">
        <f ca="1">IF(E160&lt;&gt;"",БД!$G$5,"")</f>
        <v>из общей численности выпускников (из строки 01): лица с ОВЗ</v>
      </c>
      <c r="I160" s="133"/>
      <c r="J160" s="134"/>
      <c r="K160" s="127"/>
      <c r="L160" s="127"/>
      <c r="M160" s="127"/>
      <c r="N160" s="127"/>
      <c r="O160" s="126"/>
      <c r="P160" s="127"/>
      <c r="Q160" s="127"/>
      <c r="R160" s="127"/>
      <c r="S160" s="127"/>
      <c r="T160" s="127"/>
      <c r="U160" s="127"/>
      <c r="V160" s="127"/>
      <c r="W160" s="127"/>
      <c r="X160" s="127"/>
      <c r="Y160" s="127"/>
      <c r="Z160" s="127"/>
      <c r="AA160" s="127"/>
      <c r="AB160" s="127"/>
      <c r="AC160" s="127"/>
      <c r="AD160" s="127"/>
      <c r="AE160" s="127"/>
      <c r="AF160" s="127"/>
      <c r="AG160" s="127"/>
      <c r="AH160" s="128"/>
      <c r="AI160" s="129"/>
      <c r="AJ160" s="130">
        <f t="shared" ca="1" si="3"/>
        <v>1</v>
      </c>
      <c r="AK160" s="131" t="str">
        <f t="shared" ca="1" si="5"/>
        <v>проверка пройдена</v>
      </c>
      <c r="AL160" s="132">
        <f t="shared" ca="1" si="6"/>
        <v>0</v>
      </c>
    </row>
    <row r="161" spans="1:38" ht="15">
      <c r="A161" s="116">
        <f t="shared" ca="1" si="4"/>
        <v>30</v>
      </c>
      <c r="B161" s="117" t="str">
        <f ca="1">IFERROR(__xludf.DUMMYFUNCTION("""COMPUTED_VALUE"""),"ГБПОУ МО ""Колледж ""Подмосковье""")</f>
        <v>ГБПОУ МО "Колледж "Подмосковье"</v>
      </c>
      <c r="C161" s="118" t="str">
        <f ca="1">IFERROR(__xludf.DUMMYFUNCTION("""COMPUTED_VALUE"""),"ЦФО")</f>
        <v>ЦФО</v>
      </c>
      <c r="D161" s="119" t="str">
        <f ca="1">IFERROR(__xludf.DUMMYFUNCTION("""COMPUTED_VALUE"""),"Московская область")</f>
        <v>Московская область</v>
      </c>
      <c r="E161" s="120" t="str">
        <f ca="1">IFERROR(__xludf.DUMMYFUNCTION("""COMPUTED_VALUE"""),"43.02.15")</f>
        <v>43.02.15</v>
      </c>
      <c r="F161" s="121" t="str">
        <f ca="1">IFERROR(__xludf.DUMMYFUNCTION("""COMPUTED_VALUE"""),"Поварское и кондитерское дело")</f>
        <v>Поварское и кондитерское дело</v>
      </c>
      <c r="G161" s="122" t="str">
        <f ca="1">IF(E161&lt;&gt;"","3","")</f>
        <v>3</v>
      </c>
      <c r="H161" s="151" t="str">
        <f ca="1">IF(E161&lt;&gt;"",БД!$G$6,"")</f>
        <v>из числа лиц с ОВЗ (из строки 02): инвалиды и дети-инвалиды</v>
      </c>
      <c r="I161" s="133"/>
      <c r="J161" s="134"/>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8"/>
      <c r="AI161" s="129"/>
      <c r="AJ161" s="130">
        <f t="shared" ca="1" si="3"/>
        <v>1</v>
      </c>
      <c r="AK161" s="131" t="str">
        <f t="shared" ca="1" si="5"/>
        <v>проверка пройдена</v>
      </c>
      <c r="AL161" s="132">
        <f t="shared" ca="1" si="6"/>
        <v>0</v>
      </c>
    </row>
    <row r="162" spans="1:38" ht="15">
      <c r="A162" s="116">
        <f t="shared" ca="1" si="4"/>
        <v>30</v>
      </c>
      <c r="B162" s="117" t="str">
        <f ca="1">IFERROR(__xludf.DUMMYFUNCTION("""COMPUTED_VALUE"""),"ГБПОУ МО ""Колледж ""Подмосковье""")</f>
        <v>ГБПОУ МО "Колледж "Подмосковье"</v>
      </c>
      <c r="C162" s="118" t="str">
        <f ca="1">IFERROR(__xludf.DUMMYFUNCTION("""COMPUTED_VALUE"""),"ЦФО")</f>
        <v>ЦФО</v>
      </c>
      <c r="D162" s="119" t="str">
        <f ca="1">IFERROR(__xludf.DUMMYFUNCTION("""COMPUTED_VALUE"""),"Московская область")</f>
        <v>Московская область</v>
      </c>
      <c r="E162" s="120" t="str">
        <f ca="1">IFERROR(__xludf.DUMMYFUNCTION("""COMPUTED_VALUE"""),"43.02.15")</f>
        <v>43.02.15</v>
      </c>
      <c r="F162" s="121" t="str">
        <f ca="1">IFERROR(__xludf.DUMMYFUNCTION("""COMPUTED_VALUE"""),"Поварское и кондитерское дело")</f>
        <v>Поварское и кондитерское дело</v>
      </c>
      <c r="G162" s="122" t="str">
        <f ca="1">IF(E162&lt;&gt;"","4","")</f>
        <v>4</v>
      </c>
      <c r="H162" s="151" t="str">
        <f ca="1">IF(E162&lt;&gt;"",БД!$G$7,"")</f>
        <v>Инвалиды и дети-инвалиды (кроме учтенных в строке 03)</v>
      </c>
      <c r="I162" s="133"/>
      <c r="J162" s="134"/>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8"/>
      <c r="AI162" s="129"/>
      <c r="AJ162" s="130">
        <f t="shared" ca="1" si="3"/>
        <v>1</v>
      </c>
      <c r="AK162" s="131" t="str">
        <f t="shared" ca="1" si="5"/>
        <v>проверка пройдена</v>
      </c>
      <c r="AL162" s="132">
        <f t="shared" ca="1" si="6"/>
        <v>0</v>
      </c>
    </row>
    <row r="163" spans="1:38" ht="15">
      <c r="A163" s="135">
        <f t="shared" ca="1" si="4"/>
        <v>30</v>
      </c>
      <c r="B163" s="136" t="str">
        <f ca="1">IFERROR(__xludf.DUMMYFUNCTION("""COMPUTED_VALUE"""),"ГБПОУ МО ""Колледж ""Подмосковье""")</f>
        <v>ГБПОУ МО "Колледж "Подмосковье"</v>
      </c>
      <c r="C163" s="137" t="str">
        <f ca="1">IFERROR(__xludf.DUMMYFUNCTION("""COMPUTED_VALUE"""),"ЦФО")</f>
        <v>ЦФО</v>
      </c>
      <c r="D163" s="138" t="str">
        <f ca="1">IFERROR(__xludf.DUMMYFUNCTION("""COMPUTED_VALUE"""),"Московская область")</f>
        <v>Московская область</v>
      </c>
      <c r="E163" s="139" t="str">
        <f ca="1">IFERROR(__xludf.DUMMYFUNCTION("""COMPUTED_VALUE"""),"43.02.15")</f>
        <v>43.02.15</v>
      </c>
      <c r="F163" s="140" t="str">
        <f ca="1">IFERROR(__xludf.DUMMYFUNCTION("""COMPUTED_VALUE"""),"Поварское и кондитерское дело")</f>
        <v>Поварское и кондитерское дело</v>
      </c>
      <c r="G163" s="141" t="str">
        <f ca="1">IF(E163&lt;&gt;"","5","")</f>
        <v>5</v>
      </c>
      <c r="H163" s="152" t="str">
        <f ca="1">IF(E163&lt;&gt;"",БД!$G$8,"")</f>
        <v>Имеют договор о целевом обучении</v>
      </c>
      <c r="I163" s="153"/>
      <c r="J163" s="154"/>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6"/>
      <c r="AI163" s="147"/>
      <c r="AJ163" s="148">
        <f t="shared" ca="1" si="3"/>
        <v>1</v>
      </c>
      <c r="AK163" s="149" t="str">
        <f t="shared" ca="1" si="5"/>
        <v>проверка пройдена</v>
      </c>
      <c r="AL163" s="132">
        <f t="shared" ca="1" si="6"/>
        <v>0</v>
      </c>
    </row>
    <row r="164" spans="1:38" ht="15">
      <c r="A164" s="99">
        <f t="shared" ca="1" si="4"/>
        <v>31</v>
      </c>
      <c r="B164" s="100" t="str">
        <f ca="1">IFERROR(__xludf.DUMMYFUNCTION("""COMPUTED_VALUE"""),"ГБПОУ МО ""Колледж ""Подмосковье""")</f>
        <v>ГБПОУ МО "Колледж "Подмосковье"</v>
      </c>
      <c r="C164" s="101" t="str">
        <f ca="1">IFERROR(__xludf.DUMMYFUNCTION("""COMPUTED_VALUE"""),"ЦФО")</f>
        <v>ЦФО</v>
      </c>
      <c r="D164" s="102" t="str">
        <f ca="1">IFERROR(__xludf.DUMMYFUNCTION("""COMPUTED_VALUE"""),"Московская область")</f>
        <v>Московская область</v>
      </c>
      <c r="E164" s="103" t="str">
        <f ca="1">IFERROR(__xludf.DUMMYFUNCTION("""COMPUTED_VALUE"""),"46.02.01")</f>
        <v>46.02.01</v>
      </c>
      <c r="F164" s="104" t="str">
        <f ca="1">IFERROR(__xludf.DUMMYFUNCTION("""COMPUTED_VALUE"""),"Документационное обеспечение управления и архивоведение")</f>
        <v>Документационное обеспечение управления и архивоведение</v>
      </c>
      <c r="G164" s="105" t="str">
        <f ca="1">IF(E164&lt;&gt;"","1","")</f>
        <v>1</v>
      </c>
      <c r="H164" s="106" t="str">
        <f ca="1">IF(E164&lt;&gt;"",БД!$G$4,"")</f>
        <v>Всего (общая численность выпускников)</v>
      </c>
      <c r="I164" s="107">
        <v>26</v>
      </c>
      <c r="J164" s="108">
        <v>24</v>
      </c>
      <c r="K164" s="109">
        <v>24</v>
      </c>
      <c r="L164" s="109">
        <v>20</v>
      </c>
      <c r="M164" s="109"/>
      <c r="N164" s="110"/>
      <c r="O164" s="110"/>
      <c r="P164" s="110"/>
      <c r="Q164" s="110"/>
      <c r="R164" s="109">
        <v>2</v>
      </c>
      <c r="S164" s="110"/>
      <c r="T164" s="110"/>
      <c r="U164" s="110"/>
      <c r="V164" s="110"/>
      <c r="W164" s="110"/>
      <c r="X164" s="110"/>
      <c r="Y164" s="110"/>
      <c r="Z164" s="110"/>
      <c r="AA164" s="110"/>
      <c r="AB164" s="110"/>
      <c r="AC164" s="110"/>
      <c r="AD164" s="110"/>
      <c r="AE164" s="110"/>
      <c r="AF164" s="110"/>
      <c r="AG164" s="109"/>
      <c r="AH164" s="111"/>
      <c r="AI164" s="112"/>
      <c r="AJ164" s="113">
        <f t="shared" ca="1" si="3"/>
        <v>0.92307692307692313</v>
      </c>
      <c r="AK164" s="114" t="str">
        <f t="shared" ca="1" si="5"/>
        <v>проверка пройдена</v>
      </c>
      <c r="AL164" s="132">
        <f t="shared" ca="1" si="6"/>
        <v>0</v>
      </c>
    </row>
    <row r="165" spans="1:38" ht="15">
      <c r="A165" s="116">
        <f t="shared" ca="1" si="4"/>
        <v>31</v>
      </c>
      <c r="B165" s="117" t="str">
        <f ca="1">IFERROR(__xludf.DUMMYFUNCTION("""COMPUTED_VALUE"""),"ГБПОУ МО ""Колледж ""Подмосковье""")</f>
        <v>ГБПОУ МО "Колледж "Подмосковье"</v>
      </c>
      <c r="C165" s="118" t="str">
        <f ca="1">IFERROR(__xludf.DUMMYFUNCTION("""COMPUTED_VALUE"""),"ЦФО")</f>
        <v>ЦФО</v>
      </c>
      <c r="D165" s="119" t="str">
        <f ca="1">IFERROR(__xludf.DUMMYFUNCTION("""COMPUTED_VALUE"""),"Московская область")</f>
        <v>Московская область</v>
      </c>
      <c r="E165" s="120" t="str">
        <f ca="1">IFERROR(__xludf.DUMMYFUNCTION("""COMPUTED_VALUE"""),"46.02.01")</f>
        <v>46.02.01</v>
      </c>
      <c r="F165"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5" s="122" t="str">
        <f ca="1">IF(E165&lt;&gt;"","2","")</f>
        <v>2</v>
      </c>
      <c r="H165" s="123" t="str">
        <f ca="1">IF(E165&lt;&gt;"",БД!$G$5,"")</f>
        <v>из общей численности выпускников (из строки 01): лица с ОВЗ</v>
      </c>
      <c r="I165" s="133"/>
      <c r="J165" s="125"/>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8"/>
      <c r="AI165" s="129"/>
      <c r="AJ165" s="130">
        <f t="shared" ca="1" si="3"/>
        <v>1</v>
      </c>
      <c r="AK165" s="131" t="str">
        <f t="shared" ca="1" si="5"/>
        <v>проверка пройдена</v>
      </c>
      <c r="AL165" s="132">
        <f t="shared" ca="1" si="6"/>
        <v>0</v>
      </c>
    </row>
    <row r="166" spans="1:38" ht="15">
      <c r="A166" s="116">
        <f t="shared" ca="1" si="4"/>
        <v>31</v>
      </c>
      <c r="B166" s="117" t="str">
        <f ca="1">IFERROR(__xludf.DUMMYFUNCTION("""COMPUTED_VALUE"""),"ГБПОУ МО ""Колледж ""Подмосковье""")</f>
        <v>ГБПОУ МО "Колледж "Подмосковье"</v>
      </c>
      <c r="C166" s="118" t="str">
        <f ca="1">IFERROR(__xludf.DUMMYFUNCTION("""COMPUTED_VALUE"""),"ЦФО")</f>
        <v>ЦФО</v>
      </c>
      <c r="D166" s="119" t="str">
        <f ca="1">IFERROR(__xludf.DUMMYFUNCTION("""COMPUTED_VALUE"""),"Московская область")</f>
        <v>Московская область</v>
      </c>
      <c r="E166" s="120" t="str">
        <f ca="1">IFERROR(__xludf.DUMMYFUNCTION("""COMPUTED_VALUE"""),"46.02.01")</f>
        <v>46.02.01</v>
      </c>
      <c r="F166"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6" s="122" t="str">
        <f ca="1">IF(E166&lt;&gt;"","3","")</f>
        <v>3</v>
      </c>
      <c r="H166" s="123" t="str">
        <f ca="1">IF(E166&lt;&gt;"",БД!$G$6,"")</f>
        <v>из числа лиц с ОВЗ (из строки 02): инвалиды и дети-инвалиды</v>
      </c>
      <c r="I166" s="133"/>
      <c r="J166" s="134"/>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6"/>
      <c r="AH166" s="128"/>
      <c r="AI166" s="129"/>
      <c r="AJ166" s="130">
        <f t="shared" ca="1" si="3"/>
        <v>1</v>
      </c>
      <c r="AK166" s="131" t="str">
        <f t="shared" ca="1" si="5"/>
        <v>проверка пройдена</v>
      </c>
      <c r="AL166" s="132">
        <f t="shared" ca="1" si="6"/>
        <v>0</v>
      </c>
    </row>
    <row r="167" spans="1:38" ht="15">
      <c r="A167" s="116">
        <f t="shared" ca="1" si="4"/>
        <v>31</v>
      </c>
      <c r="B167" s="117" t="str">
        <f ca="1">IFERROR(__xludf.DUMMYFUNCTION("""COMPUTED_VALUE"""),"ГБПОУ МО ""Колледж ""Подмосковье""")</f>
        <v>ГБПОУ МО "Колледж "Подмосковье"</v>
      </c>
      <c r="C167" s="118" t="str">
        <f ca="1">IFERROR(__xludf.DUMMYFUNCTION("""COMPUTED_VALUE"""),"ЦФО")</f>
        <v>ЦФО</v>
      </c>
      <c r="D167" s="119" t="str">
        <f ca="1">IFERROR(__xludf.DUMMYFUNCTION("""COMPUTED_VALUE"""),"Московская область")</f>
        <v>Московская область</v>
      </c>
      <c r="E167" s="120" t="str">
        <f ca="1">IFERROR(__xludf.DUMMYFUNCTION("""COMPUTED_VALUE"""),"46.02.01")</f>
        <v>46.02.01</v>
      </c>
      <c r="F167" s="121" t="str">
        <f ca="1">IFERROR(__xludf.DUMMYFUNCTION("""COMPUTED_VALUE"""),"Документационное обеспечение управления и архивоведение")</f>
        <v>Документационное обеспечение управления и архивоведение</v>
      </c>
      <c r="G167" s="122" t="str">
        <f ca="1">IF(E167&lt;&gt;"","4","")</f>
        <v>4</v>
      </c>
      <c r="H167" s="123" t="str">
        <f ca="1">IF(E167&lt;&gt;"",БД!$G$7,"")</f>
        <v>Инвалиды и дети-инвалиды (кроме учтенных в строке 03)</v>
      </c>
      <c r="I167" s="124"/>
      <c r="J167" s="134"/>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8"/>
      <c r="AI167" s="129"/>
      <c r="AJ167" s="130">
        <f t="shared" ca="1" si="3"/>
        <v>1</v>
      </c>
      <c r="AK167" s="131" t="str">
        <f t="shared" ca="1" si="5"/>
        <v>проверка пройдена</v>
      </c>
      <c r="AL167" s="132">
        <f t="shared" ca="1" si="6"/>
        <v>0</v>
      </c>
    </row>
    <row r="168" spans="1:38" ht="15">
      <c r="A168" s="135">
        <f t="shared" ca="1" si="4"/>
        <v>31</v>
      </c>
      <c r="B168" s="136" t="str">
        <f ca="1">IFERROR(__xludf.DUMMYFUNCTION("""COMPUTED_VALUE"""),"ГБПОУ МО ""Колледж ""Подмосковье""")</f>
        <v>ГБПОУ МО "Колледж "Подмосковье"</v>
      </c>
      <c r="C168" s="137" t="str">
        <f ca="1">IFERROR(__xludf.DUMMYFUNCTION("""COMPUTED_VALUE"""),"ЦФО")</f>
        <v>ЦФО</v>
      </c>
      <c r="D168" s="138" t="str">
        <f ca="1">IFERROR(__xludf.DUMMYFUNCTION("""COMPUTED_VALUE"""),"Московская область")</f>
        <v>Московская область</v>
      </c>
      <c r="E168" s="139" t="str">
        <f ca="1">IFERROR(__xludf.DUMMYFUNCTION("""COMPUTED_VALUE"""),"46.02.01")</f>
        <v>46.02.01</v>
      </c>
      <c r="F168" s="140" t="str">
        <f ca="1">IFERROR(__xludf.DUMMYFUNCTION("""COMPUTED_VALUE"""),"Документационное обеспечение управления и архивоведение")</f>
        <v>Документационное обеспечение управления и архивоведение</v>
      </c>
      <c r="G168" s="141" t="str">
        <f ca="1">IF(E168&lt;&gt;"","5","")</f>
        <v>5</v>
      </c>
      <c r="H168" s="142" t="str">
        <f ca="1">IF(E168&lt;&gt;"",БД!$G$8,"")</f>
        <v>Имеют договор о целевом обучении</v>
      </c>
      <c r="I168" s="143"/>
      <c r="J168" s="154"/>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6"/>
      <c r="AI168" s="147"/>
      <c r="AJ168" s="148">
        <f t="shared" ca="1" si="3"/>
        <v>1</v>
      </c>
      <c r="AK168" s="149" t="str">
        <f t="shared" ca="1" si="5"/>
        <v>проверка пройдена</v>
      </c>
      <c r="AL168" s="132">
        <f t="shared" ca="1" si="6"/>
        <v>0</v>
      </c>
    </row>
    <row r="169" spans="1:38" ht="15">
      <c r="A169" s="99">
        <f t="shared" ca="1" si="4"/>
        <v>32</v>
      </c>
      <c r="B169" s="100" t="str">
        <f ca="1">IFERROR(__xludf.DUMMYFUNCTION("""COMPUTED_VALUE"""),"ГБПОУ МО ""Колледж ""Подмосковье""")</f>
        <v>ГБПОУ МО "Колледж "Подмосковье"</v>
      </c>
      <c r="C169" s="101" t="str">
        <f ca="1">IFERROR(__xludf.DUMMYFUNCTION("""COMPUTED_VALUE"""),"ЦФО")</f>
        <v>ЦФО</v>
      </c>
      <c r="D169" s="102" t="str">
        <f ca="1">IFERROR(__xludf.DUMMYFUNCTION("""COMPUTED_VALUE"""),"Московская область")</f>
        <v>Московская область</v>
      </c>
      <c r="E169" s="103" t="str">
        <f ca="1">IFERROR(__xludf.DUMMYFUNCTION("""COMPUTED_VALUE"""),"20.02.02")</f>
        <v>20.02.02</v>
      </c>
      <c r="F169" s="104" t="str">
        <f ca="1">IFERROR(__xludf.DUMMYFUNCTION("""COMPUTED_VALUE"""),"Защита в чрезвычайных ситуациях")</f>
        <v>Защита в чрезвычайных ситуациях</v>
      </c>
      <c r="G169" s="105" t="str">
        <f ca="1">IF(E169&lt;&gt;"","1","")</f>
        <v>1</v>
      </c>
      <c r="H169" s="150" t="str">
        <f ca="1">IF(E169&lt;&gt;"",БД!$G$4,"")</f>
        <v>Всего (общая численность выпускников)</v>
      </c>
      <c r="I169" s="107">
        <v>25</v>
      </c>
      <c r="J169" s="108"/>
      <c r="K169" s="109"/>
      <c r="L169" s="109"/>
      <c r="M169" s="109"/>
      <c r="N169" s="110"/>
      <c r="O169" s="110"/>
      <c r="P169" s="109">
        <v>25</v>
      </c>
      <c r="Q169" s="110"/>
      <c r="R169" s="110"/>
      <c r="S169" s="110"/>
      <c r="T169" s="110"/>
      <c r="U169" s="110"/>
      <c r="V169" s="110"/>
      <c r="W169" s="110"/>
      <c r="X169" s="110"/>
      <c r="Y169" s="110"/>
      <c r="Z169" s="110"/>
      <c r="AA169" s="110"/>
      <c r="AB169" s="110"/>
      <c r="AC169" s="110"/>
      <c r="AD169" s="110"/>
      <c r="AE169" s="110"/>
      <c r="AF169" s="110"/>
      <c r="AG169" s="110"/>
      <c r="AH169" s="111"/>
      <c r="AI169" s="112"/>
      <c r="AJ169" s="113">
        <f t="shared" ca="1" si="3"/>
        <v>0</v>
      </c>
      <c r="AK169" s="114" t="str">
        <f t="shared" ca="1" si="5"/>
        <v>проверка пройдена</v>
      </c>
      <c r="AL169" s="132">
        <f t="shared" ca="1" si="6"/>
        <v>0</v>
      </c>
    </row>
    <row r="170" spans="1:38" ht="15">
      <c r="A170" s="116">
        <f t="shared" ca="1" si="4"/>
        <v>32</v>
      </c>
      <c r="B170" s="117" t="str">
        <f ca="1">IFERROR(__xludf.DUMMYFUNCTION("""COMPUTED_VALUE"""),"ГБПОУ МО ""Колледж ""Подмосковье""")</f>
        <v>ГБПОУ МО "Колледж "Подмосковье"</v>
      </c>
      <c r="C170" s="118" t="str">
        <f ca="1">IFERROR(__xludf.DUMMYFUNCTION("""COMPUTED_VALUE"""),"ЦФО")</f>
        <v>ЦФО</v>
      </c>
      <c r="D170" s="119" t="str">
        <f ca="1">IFERROR(__xludf.DUMMYFUNCTION("""COMPUTED_VALUE"""),"Московская область")</f>
        <v>Московская область</v>
      </c>
      <c r="E170" s="120" t="str">
        <f ca="1">IFERROR(__xludf.DUMMYFUNCTION("""COMPUTED_VALUE"""),"20.02.02")</f>
        <v>20.02.02</v>
      </c>
      <c r="F170" s="121" t="str">
        <f ca="1">IFERROR(__xludf.DUMMYFUNCTION("""COMPUTED_VALUE"""),"Защита в чрезвычайных ситуациях")</f>
        <v>Защита в чрезвычайных ситуациях</v>
      </c>
      <c r="G170" s="122" t="str">
        <f ca="1">IF(E170&lt;&gt;"","2","")</f>
        <v>2</v>
      </c>
      <c r="H170" s="151" t="str">
        <f ca="1">IF(E170&lt;&gt;"",БД!$G$5,"")</f>
        <v>из общей численности выпускников (из строки 01): лица с ОВЗ</v>
      </c>
      <c r="I170" s="133"/>
      <c r="J170" s="134"/>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8"/>
      <c r="AI170" s="129"/>
      <c r="AJ170" s="130">
        <f t="shared" ca="1" si="3"/>
        <v>1</v>
      </c>
      <c r="AK170" s="131" t="str">
        <f t="shared" ca="1" si="5"/>
        <v>проверка пройдена</v>
      </c>
      <c r="AL170" s="132">
        <f t="shared" ca="1" si="6"/>
        <v>0</v>
      </c>
    </row>
    <row r="171" spans="1:38" ht="15">
      <c r="A171" s="116">
        <f t="shared" ca="1" si="4"/>
        <v>32</v>
      </c>
      <c r="B171" s="117" t="str">
        <f ca="1">IFERROR(__xludf.DUMMYFUNCTION("""COMPUTED_VALUE"""),"ГБПОУ МО ""Колледж ""Подмосковье""")</f>
        <v>ГБПОУ МО "Колледж "Подмосковье"</v>
      </c>
      <c r="C171" s="118" t="str">
        <f ca="1">IFERROR(__xludf.DUMMYFUNCTION("""COMPUTED_VALUE"""),"ЦФО")</f>
        <v>ЦФО</v>
      </c>
      <c r="D171" s="119" t="str">
        <f ca="1">IFERROR(__xludf.DUMMYFUNCTION("""COMPUTED_VALUE"""),"Московская область")</f>
        <v>Московская область</v>
      </c>
      <c r="E171" s="120" t="str">
        <f ca="1">IFERROR(__xludf.DUMMYFUNCTION("""COMPUTED_VALUE"""),"20.02.02")</f>
        <v>20.02.02</v>
      </c>
      <c r="F171" s="121" t="str">
        <f ca="1">IFERROR(__xludf.DUMMYFUNCTION("""COMPUTED_VALUE"""),"Защита в чрезвычайных ситуациях")</f>
        <v>Защита в чрезвычайных ситуациях</v>
      </c>
      <c r="G171" s="122" t="str">
        <f ca="1">IF(E171&lt;&gt;"","3","")</f>
        <v>3</v>
      </c>
      <c r="H171" s="151" t="str">
        <f ca="1">IF(E171&lt;&gt;"",БД!$G$6,"")</f>
        <v>из числа лиц с ОВЗ (из строки 02): инвалиды и дети-инвалиды</v>
      </c>
      <c r="I171" s="133"/>
      <c r="J171" s="134"/>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8"/>
      <c r="AI171" s="129"/>
      <c r="AJ171" s="130">
        <f t="shared" ca="1" si="3"/>
        <v>1</v>
      </c>
      <c r="AK171" s="131" t="str">
        <f t="shared" ca="1" si="5"/>
        <v>проверка пройдена</v>
      </c>
      <c r="AL171" s="132">
        <f t="shared" ca="1" si="6"/>
        <v>0</v>
      </c>
    </row>
    <row r="172" spans="1:38" ht="15">
      <c r="A172" s="116">
        <f t="shared" ca="1" si="4"/>
        <v>32</v>
      </c>
      <c r="B172" s="117" t="str">
        <f ca="1">IFERROR(__xludf.DUMMYFUNCTION("""COMPUTED_VALUE"""),"ГБПОУ МО ""Колледж ""Подмосковье""")</f>
        <v>ГБПОУ МО "Колледж "Подмосковье"</v>
      </c>
      <c r="C172" s="118" t="str">
        <f ca="1">IFERROR(__xludf.DUMMYFUNCTION("""COMPUTED_VALUE"""),"ЦФО")</f>
        <v>ЦФО</v>
      </c>
      <c r="D172" s="119" t="str">
        <f ca="1">IFERROR(__xludf.DUMMYFUNCTION("""COMPUTED_VALUE"""),"Московская область")</f>
        <v>Московская область</v>
      </c>
      <c r="E172" s="120" t="str">
        <f ca="1">IFERROR(__xludf.DUMMYFUNCTION("""COMPUTED_VALUE"""),"20.02.02")</f>
        <v>20.02.02</v>
      </c>
      <c r="F172" s="121" t="str">
        <f ca="1">IFERROR(__xludf.DUMMYFUNCTION("""COMPUTED_VALUE"""),"Защита в чрезвычайных ситуациях")</f>
        <v>Защита в чрезвычайных ситуациях</v>
      </c>
      <c r="G172" s="122" t="str">
        <f ca="1">IF(E172&lt;&gt;"","4","")</f>
        <v>4</v>
      </c>
      <c r="H172" s="151" t="str">
        <f ca="1">IF(E172&lt;&gt;"",БД!$G$7,"")</f>
        <v>Инвалиды и дети-инвалиды (кроме учтенных в строке 03)</v>
      </c>
      <c r="I172" s="133"/>
      <c r="J172" s="134"/>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8"/>
      <c r="AI172" s="129"/>
      <c r="AJ172" s="130">
        <f t="shared" ca="1" si="3"/>
        <v>1</v>
      </c>
      <c r="AK172" s="131" t="str">
        <f t="shared" ca="1" si="5"/>
        <v>проверка пройдена</v>
      </c>
      <c r="AL172" s="132">
        <f t="shared" ca="1" si="6"/>
        <v>0</v>
      </c>
    </row>
    <row r="173" spans="1:38" ht="15">
      <c r="A173" s="135">
        <f t="shared" ca="1" si="4"/>
        <v>32</v>
      </c>
      <c r="B173" s="136" t="str">
        <f ca="1">IFERROR(__xludf.DUMMYFUNCTION("""COMPUTED_VALUE"""),"ГБПОУ МО ""Колледж ""Подмосковье""")</f>
        <v>ГБПОУ МО "Колледж "Подмосковье"</v>
      </c>
      <c r="C173" s="137" t="str">
        <f ca="1">IFERROR(__xludf.DUMMYFUNCTION("""COMPUTED_VALUE"""),"ЦФО")</f>
        <v>ЦФО</v>
      </c>
      <c r="D173" s="138" t="str">
        <f ca="1">IFERROR(__xludf.DUMMYFUNCTION("""COMPUTED_VALUE"""),"Московская область")</f>
        <v>Московская область</v>
      </c>
      <c r="E173" s="139" t="str">
        <f ca="1">IFERROR(__xludf.DUMMYFUNCTION("""COMPUTED_VALUE"""),"20.02.02")</f>
        <v>20.02.02</v>
      </c>
      <c r="F173" s="140" t="str">
        <f ca="1">IFERROR(__xludf.DUMMYFUNCTION("""COMPUTED_VALUE"""),"Защита в чрезвычайных ситуациях")</f>
        <v>Защита в чрезвычайных ситуациях</v>
      </c>
      <c r="G173" s="141" t="str">
        <f ca="1">IF(E173&lt;&gt;"","5","")</f>
        <v>5</v>
      </c>
      <c r="H173" s="152" t="str">
        <f ca="1">IF(E173&lt;&gt;"",БД!$G$8,"")</f>
        <v>Имеют договор о целевом обучении</v>
      </c>
      <c r="I173" s="153"/>
      <c r="J173" s="154"/>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6"/>
      <c r="AI173" s="147"/>
      <c r="AJ173" s="148">
        <f t="shared" ca="1" si="3"/>
        <v>1</v>
      </c>
      <c r="AK173" s="149" t="str">
        <f t="shared" ca="1" si="5"/>
        <v>проверка пройдена</v>
      </c>
      <c r="AL173" s="132">
        <f t="shared" ca="1" si="6"/>
        <v>0</v>
      </c>
    </row>
    <row r="174" spans="1:38" ht="15">
      <c r="A174" s="99" t="str">
        <f t="shared" si="4"/>
        <v/>
      </c>
      <c r="B174" s="100"/>
      <c r="C174" s="101"/>
      <c r="D174" s="102"/>
      <c r="E174" s="103"/>
      <c r="F174" s="104"/>
      <c r="G174" s="105" t="str">
        <f>IF(E174&lt;&gt;"","1","")</f>
        <v/>
      </c>
      <c r="H174" s="150" t="str">
        <f>IF(E174&lt;&gt;"",БД!$G$4,"")</f>
        <v/>
      </c>
      <c r="I174" s="107"/>
      <c r="J174" s="108"/>
      <c r="K174" s="109"/>
      <c r="L174" s="109"/>
      <c r="M174" s="109"/>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1"/>
      <c r="AI174" s="112"/>
      <c r="AJ174" s="113" t="str">
        <f t="shared" si="3"/>
        <v/>
      </c>
      <c r="AK174" s="114" t="str">
        <f t="shared" si="5"/>
        <v/>
      </c>
      <c r="AL174" s="132" t="str">
        <f t="shared" si="6"/>
        <v/>
      </c>
    </row>
    <row r="175" spans="1:38" ht="15">
      <c r="A175" s="116" t="str">
        <f t="shared" si="4"/>
        <v/>
      </c>
      <c r="B175" s="117"/>
      <c r="C175" s="118"/>
      <c r="D175" s="119"/>
      <c r="E175" s="120"/>
      <c r="F175" s="121"/>
      <c r="G175" s="122" t="str">
        <f>IF(E175&lt;&gt;"","2","")</f>
        <v/>
      </c>
      <c r="H175" s="151" t="str">
        <f>IF(E175&lt;&gt;"",БД!$G$5,"")</f>
        <v/>
      </c>
      <c r="I175" s="133"/>
      <c r="J175" s="134"/>
      <c r="K175" s="127"/>
      <c r="L175" s="127"/>
      <c r="M175" s="127"/>
      <c r="N175" s="127"/>
      <c r="O175" s="126"/>
      <c r="P175" s="127"/>
      <c r="Q175" s="127"/>
      <c r="R175" s="127"/>
      <c r="S175" s="127"/>
      <c r="T175" s="127"/>
      <c r="U175" s="127"/>
      <c r="V175" s="127"/>
      <c r="W175" s="127"/>
      <c r="X175" s="127"/>
      <c r="Y175" s="127"/>
      <c r="Z175" s="127"/>
      <c r="AA175" s="127"/>
      <c r="AB175" s="127"/>
      <c r="AC175" s="127"/>
      <c r="AD175" s="127"/>
      <c r="AE175" s="127"/>
      <c r="AF175" s="127"/>
      <c r="AG175" s="127"/>
      <c r="AH175" s="128"/>
      <c r="AI175" s="129"/>
      <c r="AJ175" s="130" t="str">
        <f t="shared" si="3"/>
        <v/>
      </c>
      <c r="AK175" s="131" t="str">
        <f t="shared" si="5"/>
        <v/>
      </c>
      <c r="AL175" s="132" t="str">
        <f t="shared" si="6"/>
        <v/>
      </c>
    </row>
    <row r="176" spans="1:38" ht="15">
      <c r="A176" s="116" t="str">
        <f t="shared" si="4"/>
        <v/>
      </c>
      <c r="B176" s="117"/>
      <c r="C176" s="118"/>
      <c r="D176" s="119"/>
      <c r="E176" s="120"/>
      <c r="F176" s="121"/>
      <c r="G176" s="122" t="str">
        <f>IF(E176&lt;&gt;"","3","")</f>
        <v/>
      </c>
      <c r="H176" s="151" t="str">
        <f>IF(E176&lt;&gt;"",БД!$G$6,"")</f>
        <v/>
      </c>
      <c r="I176" s="133"/>
      <c r="J176" s="134"/>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8"/>
      <c r="AI176" s="129"/>
      <c r="AJ176" s="130" t="str">
        <f t="shared" si="3"/>
        <v/>
      </c>
      <c r="AK176" s="131" t="str">
        <f t="shared" si="5"/>
        <v/>
      </c>
      <c r="AL176" s="132" t="str">
        <f t="shared" si="6"/>
        <v/>
      </c>
    </row>
    <row r="177" spans="1:38" ht="15">
      <c r="A177" s="116" t="str">
        <f t="shared" si="4"/>
        <v/>
      </c>
      <c r="B177" s="117"/>
      <c r="C177" s="118"/>
      <c r="D177" s="119"/>
      <c r="E177" s="120"/>
      <c r="F177" s="121"/>
      <c r="G177" s="122" t="str">
        <f>IF(E177&lt;&gt;"","4","")</f>
        <v/>
      </c>
      <c r="H177" s="151" t="str">
        <f>IF(E177&lt;&gt;"",БД!$G$7,"")</f>
        <v/>
      </c>
      <c r="I177" s="133"/>
      <c r="J177" s="134"/>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8"/>
      <c r="AI177" s="129"/>
      <c r="AJ177" s="130" t="str">
        <f t="shared" si="3"/>
        <v/>
      </c>
      <c r="AK177" s="131" t="str">
        <f t="shared" si="5"/>
        <v/>
      </c>
      <c r="AL177" s="132" t="str">
        <f t="shared" si="6"/>
        <v/>
      </c>
    </row>
    <row r="178" spans="1:38" ht="15">
      <c r="A178" s="135" t="str">
        <f t="shared" si="4"/>
        <v/>
      </c>
      <c r="B178" s="136"/>
      <c r="C178" s="137"/>
      <c r="D178" s="138"/>
      <c r="E178" s="139"/>
      <c r="F178" s="140"/>
      <c r="G178" s="141" t="str">
        <f>IF(E178&lt;&gt;"","5","")</f>
        <v/>
      </c>
      <c r="H178" s="152" t="str">
        <f>IF(E178&lt;&gt;"",БД!$G$8,"")</f>
        <v/>
      </c>
      <c r="I178" s="153"/>
      <c r="J178" s="154"/>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6"/>
      <c r="AI178" s="147"/>
      <c r="AJ178" s="148" t="str">
        <f t="shared" si="3"/>
        <v/>
      </c>
      <c r="AK178" s="149" t="str">
        <f t="shared" si="5"/>
        <v/>
      </c>
      <c r="AL178" s="132" t="str">
        <f t="shared" si="6"/>
        <v/>
      </c>
    </row>
    <row r="179" spans="1:38" ht="15">
      <c r="A179" s="99" t="str">
        <f t="shared" si="4"/>
        <v/>
      </c>
      <c r="B179" s="100"/>
      <c r="C179" s="101"/>
      <c r="D179" s="102"/>
      <c r="E179" s="103"/>
      <c r="F179" s="104"/>
      <c r="G179" s="105" t="str">
        <f>IF(E179&lt;&gt;"","1","")</f>
        <v/>
      </c>
      <c r="H179" s="106" t="str">
        <f>IF(E179&lt;&gt;"",БД!$G$4,"")</f>
        <v/>
      </c>
      <c r="I179" s="107"/>
      <c r="J179" s="108"/>
      <c r="K179" s="109"/>
      <c r="L179" s="109"/>
      <c r="M179" s="109"/>
      <c r="N179" s="110"/>
      <c r="O179" s="110"/>
      <c r="P179" s="110"/>
      <c r="Q179" s="110"/>
      <c r="R179" s="110"/>
      <c r="S179" s="110"/>
      <c r="T179" s="110"/>
      <c r="U179" s="110"/>
      <c r="V179" s="110"/>
      <c r="W179" s="110"/>
      <c r="X179" s="110"/>
      <c r="Y179" s="110"/>
      <c r="Z179" s="110"/>
      <c r="AA179" s="110"/>
      <c r="AB179" s="110"/>
      <c r="AC179" s="110"/>
      <c r="AD179" s="110"/>
      <c r="AE179" s="110"/>
      <c r="AF179" s="110"/>
      <c r="AG179" s="109"/>
      <c r="AH179" s="111"/>
      <c r="AI179" s="112"/>
      <c r="AJ179" s="113" t="str">
        <f t="shared" si="3"/>
        <v/>
      </c>
      <c r="AK179" s="114" t="str">
        <f t="shared" si="5"/>
        <v/>
      </c>
      <c r="AL179" s="132" t="str">
        <f t="shared" si="6"/>
        <v/>
      </c>
    </row>
    <row r="180" spans="1:38" ht="15">
      <c r="A180" s="116" t="str">
        <f t="shared" si="4"/>
        <v/>
      </c>
      <c r="B180" s="117"/>
      <c r="C180" s="118"/>
      <c r="D180" s="119"/>
      <c r="E180" s="120"/>
      <c r="F180" s="121"/>
      <c r="G180" s="122" t="str">
        <f>IF(E180&lt;&gt;"","2","")</f>
        <v/>
      </c>
      <c r="H180" s="123" t="str">
        <f>IF(E180&lt;&gt;"",БД!$G$5,"")</f>
        <v/>
      </c>
      <c r="I180" s="133"/>
      <c r="J180" s="125"/>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8"/>
      <c r="AI180" s="129"/>
      <c r="AJ180" s="130" t="str">
        <f t="shared" si="3"/>
        <v/>
      </c>
      <c r="AK180" s="131" t="str">
        <f t="shared" si="5"/>
        <v/>
      </c>
      <c r="AL180" s="132" t="str">
        <f t="shared" si="6"/>
        <v/>
      </c>
    </row>
    <row r="181" spans="1:38" ht="15">
      <c r="A181" s="116" t="str">
        <f t="shared" si="4"/>
        <v/>
      </c>
      <c r="B181" s="117"/>
      <c r="C181" s="118"/>
      <c r="D181" s="119"/>
      <c r="E181" s="120"/>
      <c r="F181" s="121"/>
      <c r="G181" s="122" t="str">
        <f>IF(E181&lt;&gt;"","3","")</f>
        <v/>
      </c>
      <c r="H181" s="123" t="str">
        <f>IF(E181&lt;&gt;"",БД!$G$6,"")</f>
        <v/>
      </c>
      <c r="I181" s="133"/>
      <c r="J181" s="134"/>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6"/>
      <c r="AH181" s="128"/>
      <c r="AI181" s="129"/>
      <c r="AJ181" s="130" t="str">
        <f t="shared" si="3"/>
        <v/>
      </c>
      <c r="AK181" s="131" t="str">
        <f t="shared" si="5"/>
        <v/>
      </c>
      <c r="AL181" s="132" t="str">
        <f t="shared" si="6"/>
        <v/>
      </c>
    </row>
    <row r="182" spans="1:38" ht="15">
      <c r="A182" s="116" t="str">
        <f t="shared" si="4"/>
        <v/>
      </c>
      <c r="B182" s="117"/>
      <c r="C182" s="118"/>
      <c r="D182" s="119"/>
      <c r="E182" s="120"/>
      <c r="F182" s="121"/>
      <c r="G182" s="122" t="str">
        <f>IF(E182&lt;&gt;"","4","")</f>
        <v/>
      </c>
      <c r="H182" s="123" t="str">
        <f>IF(E182&lt;&gt;"",БД!$G$7,"")</f>
        <v/>
      </c>
      <c r="I182" s="124"/>
      <c r="J182" s="134"/>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8"/>
      <c r="AI182" s="129"/>
      <c r="AJ182" s="130" t="str">
        <f t="shared" si="3"/>
        <v/>
      </c>
      <c r="AK182" s="131" t="str">
        <f t="shared" si="5"/>
        <v/>
      </c>
      <c r="AL182" s="132" t="str">
        <f t="shared" si="6"/>
        <v/>
      </c>
    </row>
    <row r="183" spans="1:38" ht="15">
      <c r="A183" s="135" t="str">
        <f t="shared" si="4"/>
        <v/>
      </c>
      <c r="B183" s="136"/>
      <c r="C183" s="137"/>
      <c r="D183" s="138"/>
      <c r="E183" s="139"/>
      <c r="F183" s="140"/>
      <c r="G183" s="141" t="str">
        <f>IF(E183&lt;&gt;"","5","")</f>
        <v/>
      </c>
      <c r="H183" s="142" t="str">
        <f>IF(E183&lt;&gt;"",БД!$G$8,"")</f>
        <v/>
      </c>
      <c r="I183" s="143"/>
      <c r="J183" s="154"/>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6"/>
      <c r="AI183" s="147"/>
      <c r="AJ183" s="148" t="str">
        <f t="shared" si="3"/>
        <v/>
      </c>
      <c r="AK183" s="149" t="str">
        <f t="shared" si="5"/>
        <v/>
      </c>
      <c r="AL183" s="132" t="str">
        <f t="shared" si="6"/>
        <v/>
      </c>
    </row>
    <row r="184" spans="1:38" ht="15">
      <c r="A184" s="99" t="str">
        <f t="shared" si="4"/>
        <v/>
      </c>
      <c r="B184" s="100"/>
      <c r="C184" s="101"/>
      <c r="D184" s="102"/>
      <c r="E184" s="103"/>
      <c r="F184" s="104"/>
      <c r="G184" s="105" t="str">
        <f>IF(E184&lt;&gt;"","1","")</f>
        <v/>
      </c>
      <c r="H184" s="150" t="str">
        <f>IF(E184&lt;&gt;"",БД!$G$4,"")</f>
        <v/>
      </c>
      <c r="I184" s="107"/>
      <c r="J184" s="108"/>
      <c r="K184" s="109"/>
      <c r="L184" s="109"/>
      <c r="M184" s="109"/>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1"/>
      <c r="AI184" s="112"/>
      <c r="AJ184" s="113" t="str">
        <f t="shared" si="3"/>
        <v/>
      </c>
      <c r="AK184" s="114" t="str">
        <f t="shared" si="5"/>
        <v/>
      </c>
      <c r="AL184" s="132" t="str">
        <f t="shared" si="6"/>
        <v/>
      </c>
    </row>
    <row r="185" spans="1:38" ht="15">
      <c r="A185" s="116" t="str">
        <f t="shared" si="4"/>
        <v/>
      </c>
      <c r="B185" s="117"/>
      <c r="C185" s="118"/>
      <c r="D185" s="119"/>
      <c r="E185" s="120"/>
      <c r="F185" s="121"/>
      <c r="G185" s="122" t="str">
        <f>IF(E185&lt;&gt;"","2","")</f>
        <v/>
      </c>
      <c r="H185" s="151" t="str">
        <f>IF(E185&lt;&gt;"",БД!$G$5,"")</f>
        <v/>
      </c>
      <c r="I185" s="133"/>
      <c r="J185" s="134"/>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8"/>
      <c r="AI185" s="129"/>
      <c r="AJ185" s="130" t="str">
        <f t="shared" si="3"/>
        <v/>
      </c>
      <c r="AK185" s="131" t="str">
        <f t="shared" si="5"/>
        <v/>
      </c>
      <c r="AL185" s="132" t="str">
        <f t="shared" si="6"/>
        <v/>
      </c>
    </row>
    <row r="186" spans="1:38" ht="15">
      <c r="A186" s="116" t="str">
        <f t="shared" si="4"/>
        <v/>
      </c>
      <c r="B186" s="117"/>
      <c r="C186" s="118"/>
      <c r="D186" s="119"/>
      <c r="E186" s="120"/>
      <c r="F186" s="121"/>
      <c r="G186" s="122" t="str">
        <f>IF(E186&lt;&gt;"","3","")</f>
        <v/>
      </c>
      <c r="H186" s="151" t="str">
        <f>IF(E186&lt;&gt;"",БД!$G$6,"")</f>
        <v/>
      </c>
      <c r="I186" s="133"/>
      <c r="J186" s="134"/>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8"/>
      <c r="AI186" s="129"/>
      <c r="AJ186" s="130" t="str">
        <f t="shared" si="3"/>
        <v/>
      </c>
      <c r="AK186" s="131" t="str">
        <f t="shared" si="5"/>
        <v/>
      </c>
      <c r="AL186" s="132" t="str">
        <f t="shared" si="6"/>
        <v/>
      </c>
    </row>
    <row r="187" spans="1:38" ht="15">
      <c r="A187" s="116" t="str">
        <f t="shared" si="4"/>
        <v/>
      </c>
      <c r="B187" s="117"/>
      <c r="C187" s="118"/>
      <c r="D187" s="119"/>
      <c r="E187" s="120"/>
      <c r="F187" s="121"/>
      <c r="G187" s="122" t="str">
        <f>IF(E187&lt;&gt;"","4","")</f>
        <v/>
      </c>
      <c r="H187" s="151" t="str">
        <f>IF(E187&lt;&gt;"",БД!$G$7,"")</f>
        <v/>
      </c>
      <c r="I187" s="133"/>
      <c r="J187" s="134"/>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8"/>
      <c r="AI187" s="129"/>
      <c r="AJ187" s="130" t="str">
        <f t="shared" si="3"/>
        <v/>
      </c>
      <c r="AK187" s="131" t="str">
        <f t="shared" si="5"/>
        <v/>
      </c>
      <c r="AL187" s="132" t="str">
        <f t="shared" si="6"/>
        <v/>
      </c>
    </row>
    <row r="188" spans="1:38" ht="15">
      <c r="A188" s="135" t="str">
        <f t="shared" si="4"/>
        <v/>
      </c>
      <c r="B188" s="136"/>
      <c r="C188" s="137"/>
      <c r="D188" s="138"/>
      <c r="E188" s="139"/>
      <c r="F188" s="140"/>
      <c r="G188" s="141" t="str">
        <f>IF(E188&lt;&gt;"","5","")</f>
        <v/>
      </c>
      <c r="H188" s="152" t="str">
        <f>IF(E188&lt;&gt;"",БД!$G$8,"")</f>
        <v/>
      </c>
      <c r="I188" s="153"/>
      <c r="J188" s="154"/>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6"/>
      <c r="AI188" s="147"/>
      <c r="AJ188" s="148" t="str">
        <f t="shared" si="3"/>
        <v/>
      </c>
      <c r="AK188" s="149" t="str">
        <f t="shared" si="5"/>
        <v/>
      </c>
      <c r="AL188" s="132" t="str">
        <f t="shared" si="6"/>
        <v/>
      </c>
    </row>
    <row r="189" spans="1:38" ht="15">
      <c r="A189" s="99" t="str">
        <f t="shared" si="4"/>
        <v/>
      </c>
      <c r="B189" s="100"/>
      <c r="C189" s="101"/>
      <c r="D189" s="102"/>
      <c r="E189" s="103"/>
      <c r="F189" s="104"/>
      <c r="G189" s="105" t="str">
        <f>IF(E189&lt;&gt;"","1","")</f>
        <v/>
      </c>
      <c r="H189" s="150" t="str">
        <f>IF(E189&lt;&gt;"",БД!$G$4,"")</f>
        <v/>
      </c>
      <c r="I189" s="107"/>
      <c r="J189" s="108"/>
      <c r="K189" s="109"/>
      <c r="L189" s="109"/>
      <c r="M189" s="109"/>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1"/>
      <c r="AI189" s="112"/>
      <c r="AJ189" s="113" t="str">
        <f t="shared" si="3"/>
        <v/>
      </c>
      <c r="AK189" s="114" t="str">
        <f t="shared" si="5"/>
        <v/>
      </c>
      <c r="AL189" s="132" t="str">
        <f t="shared" si="6"/>
        <v/>
      </c>
    </row>
    <row r="190" spans="1:38" ht="15">
      <c r="A190" s="116" t="str">
        <f t="shared" si="4"/>
        <v/>
      </c>
      <c r="B190" s="117"/>
      <c r="C190" s="118"/>
      <c r="D190" s="119"/>
      <c r="E190" s="120"/>
      <c r="F190" s="121"/>
      <c r="G190" s="122" t="str">
        <f>IF(E190&lt;&gt;"","2","")</f>
        <v/>
      </c>
      <c r="H190" s="151" t="str">
        <f>IF(E190&lt;&gt;"",БД!$G$5,"")</f>
        <v/>
      </c>
      <c r="I190" s="133"/>
      <c r="J190" s="134"/>
      <c r="K190" s="127"/>
      <c r="L190" s="127"/>
      <c r="M190" s="127"/>
      <c r="N190" s="127"/>
      <c r="O190" s="126"/>
      <c r="P190" s="127"/>
      <c r="Q190" s="127"/>
      <c r="R190" s="127"/>
      <c r="S190" s="127"/>
      <c r="T190" s="127"/>
      <c r="U190" s="127"/>
      <c r="V190" s="127"/>
      <c r="W190" s="127"/>
      <c r="X190" s="127"/>
      <c r="Y190" s="127"/>
      <c r="Z190" s="127"/>
      <c r="AA190" s="127"/>
      <c r="AB190" s="127"/>
      <c r="AC190" s="127"/>
      <c r="AD190" s="127"/>
      <c r="AE190" s="127"/>
      <c r="AF190" s="127"/>
      <c r="AG190" s="127"/>
      <c r="AH190" s="128"/>
      <c r="AI190" s="129"/>
      <c r="AJ190" s="130" t="str">
        <f t="shared" si="3"/>
        <v/>
      </c>
      <c r="AK190" s="131" t="str">
        <f t="shared" si="5"/>
        <v/>
      </c>
      <c r="AL190" s="132" t="str">
        <f t="shared" si="6"/>
        <v/>
      </c>
    </row>
    <row r="191" spans="1:38" ht="15">
      <c r="A191" s="116" t="str">
        <f t="shared" si="4"/>
        <v/>
      </c>
      <c r="B191" s="117"/>
      <c r="C191" s="118"/>
      <c r="D191" s="119"/>
      <c r="E191" s="120"/>
      <c r="F191" s="121"/>
      <c r="G191" s="122" t="str">
        <f>IF(E191&lt;&gt;"","3","")</f>
        <v/>
      </c>
      <c r="H191" s="151" t="str">
        <f>IF(E191&lt;&gt;"",БД!$G$6,"")</f>
        <v/>
      </c>
      <c r="I191" s="133"/>
      <c r="J191" s="134"/>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8"/>
      <c r="AI191" s="129"/>
      <c r="AJ191" s="130" t="str">
        <f t="shared" si="3"/>
        <v/>
      </c>
      <c r="AK191" s="131" t="str">
        <f t="shared" si="5"/>
        <v/>
      </c>
      <c r="AL191" s="132" t="str">
        <f t="shared" si="6"/>
        <v/>
      </c>
    </row>
    <row r="192" spans="1:38" ht="15">
      <c r="A192" s="116" t="str">
        <f t="shared" si="4"/>
        <v/>
      </c>
      <c r="B192" s="117"/>
      <c r="C192" s="118"/>
      <c r="D192" s="119"/>
      <c r="E192" s="120"/>
      <c r="F192" s="121"/>
      <c r="G192" s="122" t="str">
        <f>IF(E192&lt;&gt;"","4","")</f>
        <v/>
      </c>
      <c r="H192" s="151" t="str">
        <f>IF(E192&lt;&gt;"",БД!$G$7,"")</f>
        <v/>
      </c>
      <c r="I192" s="133"/>
      <c r="J192" s="134"/>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8"/>
      <c r="AI192" s="129"/>
      <c r="AJ192" s="130" t="str">
        <f t="shared" si="3"/>
        <v/>
      </c>
      <c r="AK192" s="131" t="str">
        <f t="shared" si="5"/>
        <v/>
      </c>
      <c r="AL192" s="132" t="str">
        <f t="shared" si="6"/>
        <v/>
      </c>
    </row>
    <row r="193" spans="1:38" ht="15">
      <c r="A193" s="135" t="str">
        <f t="shared" si="4"/>
        <v/>
      </c>
      <c r="B193" s="136"/>
      <c r="C193" s="137"/>
      <c r="D193" s="138"/>
      <c r="E193" s="139"/>
      <c r="F193" s="140"/>
      <c r="G193" s="141" t="str">
        <f>IF(E193&lt;&gt;"","5","")</f>
        <v/>
      </c>
      <c r="H193" s="152" t="str">
        <f>IF(E193&lt;&gt;"",БД!$G$8,"")</f>
        <v/>
      </c>
      <c r="I193" s="153"/>
      <c r="J193" s="154"/>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6"/>
      <c r="AI193" s="147"/>
      <c r="AJ193" s="148" t="str">
        <f t="shared" si="3"/>
        <v/>
      </c>
      <c r="AK193" s="149" t="str">
        <f t="shared" si="5"/>
        <v/>
      </c>
      <c r="AL193" s="132" t="str">
        <f t="shared" si="6"/>
        <v/>
      </c>
    </row>
    <row r="194" spans="1:38" ht="15">
      <c r="A194" s="99" t="str">
        <f t="shared" si="4"/>
        <v/>
      </c>
      <c r="B194" s="100"/>
      <c r="C194" s="101"/>
      <c r="D194" s="102"/>
      <c r="E194" s="103"/>
      <c r="F194" s="104"/>
      <c r="G194" s="105" t="str">
        <f>IF(E194&lt;&gt;"","1","")</f>
        <v/>
      </c>
      <c r="H194" s="106" t="str">
        <f>IF(E194&lt;&gt;"",БД!$G$4,"")</f>
        <v/>
      </c>
      <c r="I194" s="107"/>
      <c r="J194" s="108"/>
      <c r="K194" s="109"/>
      <c r="L194" s="109"/>
      <c r="M194" s="109"/>
      <c r="N194" s="110"/>
      <c r="O194" s="110"/>
      <c r="P194" s="110"/>
      <c r="Q194" s="110"/>
      <c r="R194" s="110"/>
      <c r="S194" s="110"/>
      <c r="T194" s="110"/>
      <c r="U194" s="110"/>
      <c r="V194" s="110"/>
      <c r="W194" s="110"/>
      <c r="X194" s="110"/>
      <c r="Y194" s="110"/>
      <c r="Z194" s="110"/>
      <c r="AA194" s="110"/>
      <c r="AB194" s="110"/>
      <c r="AC194" s="110"/>
      <c r="AD194" s="110"/>
      <c r="AE194" s="110"/>
      <c r="AF194" s="110"/>
      <c r="AG194" s="109"/>
      <c r="AH194" s="111"/>
      <c r="AI194" s="112"/>
      <c r="AJ194" s="113" t="str">
        <f t="shared" si="3"/>
        <v/>
      </c>
      <c r="AK194" s="114" t="str">
        <f t="shared" si="5"/>
        <v/>
      </c>
      <c r="AL194" s="132" t="str">
        <f t="shared" si="6"/>
        <v/>
      </c>
    </row>
    <row r="195" spans="1:38" ht="15">
      <c r="A195" s="116" t="str">
        <f t="shared" si="4"/>
        <v/>
      </c>
      <c r="B195" s="117"/>
      <c r="C195" s="118"/>
      <c r="D195" s="119"/>
      <c r="E195" s="120"/>
      <c r="F195" s="121"/>
      <c r="G195" s="122" t="str">
        <f>IF(E195&lt;&gt;"","2","")</f>
        <v/>
      </c>
      <c r="H195" s="123" t="str">
        <f>IF(E195&lt;&gt;"",БД!$G$5,"")</f>
        <v/>
      </c>
      <c r="I195" s="133"/>
      <c r="J195" s="125"/>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8"/>
      <c r="AI195" s="129"/>
      <c r="AJ195" s="130" t="str">
        <f t="shared" si="3"/>
        <v/>
      </c>
      <c r="AK195" s="131" t="str">
        <f t="shared" si="5"/>
        <v/>
      </c>
      <c r="AL195" s="132" t="str">
        <f t="shared" si="6"/>
        <v/>
      </c>
    </row>
    <row r="196" spans="1:38" ht="15">
      <c r="A196" s="116" t="str">
        <f t="shared" si="4"/>
        <v/>
      </c>
      <c r="B196" s="117"/>
      <c r="C196" s="118"/>
      <c r="D196" s="119"/>
      <c r="E196" s="120"/>
      <c r="F196" s="121"/>
      <c r="G196" s="122" t="str">
        <f>IF(E196&lt;&gt;"","3","")</f>
        <v/>
      </c>
      <c r="H196" s="123" t="str">
        <f>IF(E196&lt;&gt;"",БД!$G$6,"")</f>
        <v/>
      </c>
      <c r="I196" s="133"/>
      <c r="J196" s="134"/>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6"/>
      <c r="AH196" s="128"/>
      <c r="AI196" s="129"/>
      <c r="AJ196" s="130" t="str">
        <f t="shared" si="3"/>
        <v/>
      </c>
      <c r="AK196" s="131" t="str">
        <f t="shared" si="5"/>
        <v/>
      </c>
      <c r="AL196" s="132" t="str">
        <f t="shared" si="6"/>
        <v/>
      </c>
    </row>
    <row r="197" spans="1:38" ht="15">
      <c r="A197" s="116" t="str">
        <f t="shared" si="4"/>
        <v/>
      </c>
      <c r="B197" s="117"/>
      <c r="C197" s="118"/>
      <c r="D197" s="119"/>
      <c r="E197" s="120"/>
      <c r="F197" s="121"/>
      <c r="G197" s="122" t="str">
        <f>IF(E197&lt;&gt;"","4","")</f>
        <v/>
      </c>
      <c r="H197" s="123" t="str">
        <f>IF(E197&lt;&gt;"",БД!$G$7,"")</f>
        <v/>
      </c>
      <c r="I197" s="124"/>
      <c r="J197" s="134"/>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8"/>
      <c r="AI197" s="129"/>
      <c r="AJ197" s="130" t="str">
        <f t="shared" si="3"/>
        <v/>
      </c>
      <c r="AK197" s="131" t="str">
        <f t="shared" si="5"/>
        <v/>
      </c>
      <c r="AL197" s="132" t="str">
        <f t="shared" si="6"/>
        <v/>
      </c>
    </row>
    <row r="198" spans="1:38" ht="15">
      <c r="A198" s="135" t="str">
        <f t="shared" si="4"/>
        <v/>
      </c>
      <c r="B198" s="136"/>
      <c r="C198" s="137"/>
      <c r="D198" s="138"/>
      <c r="E198" s="139"/>
      <c r="F198" s="140"/>
      <c r="G198" s="141" t="str">
        <f>IF(E198&lt;&gt;"","5","")</f>
        <v/>
      </c>
      <c r="H198" s="142" t="str">
        <f>IF(E198&lt;&gt;"",БД!$G$8,"")</f>
        <v/>
      </c>
      <c r="I198" s="143"/>
      <c r="J198" s="154"/>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6"/>
      <c r="AI198" s="147"/>
      <c r="AJ198" s="148" t="str">
        <f t="shared" si="3"/>
        <v/>
      </c>
      <c r="AK198" s="149" t="str">
        <f t="shared" si="5"/>
        <v/>
      </c>
      <c r="AL198" s="132" t="str">
        <f t="shared" si="6"/>
        <v/>
      </c>
    </row>
    <row r="199" spans="1:38" ht="15">
      <c r="A199" s="99" t="str">
        <f t="shared" si="4"/>
        <v/>
      </c>
      <c r="B199" s="100"/>
      <c r="C199" s="101"/>
      <c r="D199" s="102"/>
      <c r="E199" s="103"/>
      <c r="F199" s="104"/>
      <c r="G199" s="105" t="str">
        <f>IF(E199&lt;&gt;"","1","")</f>
        <v/>
      </c>
      <c r="H199" s="150" t="str">
        <f>IF(E199&lt;&gt;"",БД!$G$4,"")</f>
        <v/>
      </c>
      <c r="I199" s="107"/>
      <c r="J199" s="108"/>
      <c r="K199" s="109"/>
      <c r="L199" s="109"/>
      <c r="M199" s="109"/>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1"/>
      <c r="AI199" s="112"/>
      <c r="AJ199" s="113" t="str">
        <f t="shared" si="3"/>
        <v/>
      </c>
      <c r="AK199" s="114" t="str">
        <f t="shared" si="5"/>
        <v/>
      </c>
      <c r="AL199" s="132" t="str">
        <f t="shared" si="6"/>
        <v/>
      </c>
    </row>
    <row r="200" spans="1:38" ht="15">
      <c r="A200" s="116" t="str">
        <f t="shared" si="4"/>
        <v/>
      </c>
      <c r="B200" s="117"/>
      <c r="C200" s="118"/>
      <c r="D200" s="119"/>
      <c r="E200" s="120"/>
      <c r="F200" s="121"/>
      <c r="G200" s="122" t="str">
        <f>IF(E200&lt;&gt;"","2","")</f>
        <v/>
      </c>
      <c r="H200" s="151" t="str">
        <f>IF(E200&lt;&gt;"",БД!$G$5,"")</f>
        <v/>
      </c>
      <c r="I200" s="133"/>
      <c r="J200" s="134"/>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8"/>
      <c r="AI200" s="129"/>
      <c r="AJ200" s="130" t="str">
        <f t="shared" si="3"/>
        <v/>
      </c>
      <c r="AK200" s="131" t="str">
        <f t="shared" si="5"/>
        <v/>
      </c>
      <c r="AL200" s="132" t="str">
        <f t="shared" si="6"/>
        <v/>
      </c>
    </row>
    <row r="201" spans="1:38" ht="15">
      <c r="A201" s="116" t="str">
        <f t="shared" si="4"/>
        <v/>
      </c>
      <c r="B201" s="117"/>
      <c r="C201" s="118"/>
      <c r="D201" s="119"/>
      <c r="E201" s="120"/>
      <c r="F201" s="121"/>
      <c r="G201" s="122" t="str">
        <f>IF(E201&lt;&gt;"","3","")</f>
        <v/>
      </c>
      <c r="H201" s="151" t="str">
        <f>IF(E201&lt;&gt;"",БД!$G$6,"")</f>
        <v/>
      </c>
      <c r="I201" s="133"/>
      <c r="J201" s="134"/>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8"/>
      <c r="AI201" s="129"/>
      <c r="AJ201" s="130" t="str">
        <f t="shared" si="3"/>
        <v/>
      </c>
      <c r="AK201" s="131" t="str">
        <f t="shared" si="5"/>
        <v/>
      </c>
      <c r="AL201" s="132" t="str">
        <f t="shared" si="6"/>
        <v/>
      </c>
    </row>
    <row r="202" spans="1:38" ht="15">
      <c r="A202" s="116" t="str">
        <f t="shared" si="4"/>
        <v/>
      </c>
      <c r="B202" s="117"/>
      <c r="C202" s="118"/>
      <c r="D202" s="119"/>
      <c r="E202" s="120"/>
      <c r="F202" s="121"/>
      <c r="G202" s="122" t="str">
        <f>IF(E202&lt;&gt;"","4","")</f>
        <v/>
      </c>
      <c r="H202" s="151" t="str">
        <f>IF(E202&lt;&gt;"",БД!$G$7,"")</f>
        <v/>
      </c>
      <c r="I202" s="133"/>
      <c r="J202" s="134"/>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8"/>
      <c r="AI202" s="129"/>
      <c r="AJ202" s="130" t="str">
        <f t="shared" si="3"/>
        <v/>
      </c>
      <c r="AK202" s="131" t="str">
        <f t="shared" si="5"/>
        <v/>
      </c>
      <c r="AL202" s="132" t="str">
        <f t="shared" si="6"/>
        <v/>
      </c>
    </row>
    <row r="203" spans="1:38" ht="15">
      <c r="A203" s="135" t="str">
        <f t="shared" si="4"/>
        <v/>
      </c>
      <c r="B203" s="136"/>
      <c r="C203" s="137"/>
      <c r="D203" s="138"/>
      <c r="E203" s="139"/>
      <c r="F203" s="140"/>
      <c r="G203" s="141" t="str">
        <f>IF(E203&lt;&gt;"","5","")</f>
        <v/>
      </c>
      <c r="H203" s="152" t="str">
        <f>IF(E203&lt;&gt;"",БД!$G$8,"")</f>
        <v/>
      </c>
      <c r="I203" s="153"/>
      <c r="J203" s="154"/>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6"/>
      <c r="AI203" s="147"/>
      <c r="AJ203" s="148" t="str">
        <f t="shared" si="3"/>
        <v/>
      </c>
      <c r="AK203" s="149" t="str">
        <f t="shared" si="5"/>
        <v/>
      </c>
      <c r="AL203" s="132" t="str">
        <f t="shared" si="6"/>
        <v/>
      </c>
    </row>
    <row r="204" spans="1:38" ht="15">
      <c r="A204" s="99" t="str">
        <f t="shared" si="4"/>
        <v/>
      </c>
      <c r="B204" s="100"/>
      <c r="C204" s="101"/>
      <c r="D204" s="102"/>
      <c r="E204" s="103"/>
      <c r="F204" s="104"/>
      <c r="G204" s="105" t="str">
        <f>IF(E204&lt;&gt;"","1","")</f>
        <v/>
      </c>
      <c r="H204" s="150" t="str">
        <f>IF(E204&lt;&gt;"",БД!$G$4,"")</f>
        <v/>
      </c>
      <c r="I204" s="107"/>
      <c r="J204" s="108"/>
      <c r="K204" s="109"/>
      <c r="L204" s="109"/>
      <c r="M204" s="109"/>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1"/>
      <c r="AI204" s="112"/>
      <c r="AJ204" s="113" t="str">
        <f t="shared" si="3"/>
        <v/>
      </c>
      <c r="AK204" s="114" t="str">
        <f t="shared" si="5"/>
        <v/>
      </c>
      <c r="AL204" s="132" t="str">
        <f t="shared" si="6"/>
        <v/>
      </c>
    </row>
    <row r="205" spans="1:38" ht="15">
      <c r="A205" s="116" t="str">
        <f t="shared" si="4"/>
        <v/>
      </c>
      <c r="B205" s="117"/>
      <c r="C205" s="118"/>
      <c r="D205" s="119"/>
      <c r="E205" s="120"/>
      <c r="F205" s="121"/>
      <c r="G205" s="122" t="str">
        <f>IF(E205&lt;&gt;"","2","")</f>
        <v/>
      </c>
      <c r="H205" s="151" t="str">
        <f>IF(E205&lt;&gt;"",БД!$G$5,"")</f>
        <v/>
      </c>
      <c r="I205" s="133"/>
      <c r="J205" s="134"/>
      <c r="K205" s="127"/>
      <c r="L205" s="127"/>
      <c r="M205" s="127"/>
      <c r="N205" s="127"/>
      <c r="O205" s="126"/>
      <c r="P205" s="127"/>
      <c r="Q205" s="127"/>
      <c r="R205" s="127"/>
      <c r="S205" s="127"/>
      <c r="T205" s="127"/>
      <c r="U205" s="127"/>
      <c r="V205" s="127"/>
      <c r="W205" s="127"/>
      <c r="X205" s="127"/>
      <c r="Y205" s="127"/>
      <c r="Z205" s="127"/>
      <c r="AA205" s="127"/>
      <c r="AB205" s="127"/>
      <c r="AC205" s="127"/>
      <c r="AD205" s="127"/>
      <c r="AE205" s="127"/>
      <c r="AF205" s="127"/>
      <c r="AG205" s="127"/>
      <c r="AH205" s="128"/>
      <c r="AI205" s="129"/>
      <c r="AJ205" s="130" t="str">
        <f t="shared" si="3"/>
        <v/>
      </c>
      <c r="AK205" s="131" t="str">
        <f t="shared" si="5"/>
        <v/>
      </c>
      <c r="AL205" s="132" t="str">
        <f t="shared" si="6"/>
        <v/>
      </c>
    </row>
    <row r="206" spans="1:38" ht="15">
      <c r="A206" s="116" t="str">
        <f t="shared" si="4"/>
        <v/>
      </c>
      <c r="B206" s="117"/>
      <c r="C206" s="118"/>
      <c r="D206" s="119"/>
      <c r="E206" s="120"/>
      <c r="F206" s="121"/>
      <c r="G206" s="122" t="str">
        <f>IF(E206&lt;&gt;"","3","")</f>
        <v/>
      </c>
      <c r="H206" s="151" t="str">
        <f>IF(E206&lt;&gt;"",БД!$G$6,"")</f>
        <v/>
      </c>
      <c r="I206" s="133"/>
      <c r="J206" s="134"/>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8"/>
      <c r="AI206" s="129"/>
      <c r="AJ206" s="130" t="str">
        <f t="shared" si="3"/>
        <v/>
      </c>
      <c r="AK206" s="131" t="str">
        <f t="shared" si="5"/>
        <v/>
      </c>
      <c r="AL206" s="132" t="str">
        <f t="shared" si="6"/>
        <v/>
      </c>
    </row>
    <row r="207" spans="1:38" ht="15">
      <c r="A207" s="116" t="str">
        <f t="shared" si="4"/>
        <v/>
      </c>
      <c r="B207" s="117"/>
      <c r="C207" s="118"/>
      <c r="D207" s="119"/>
      <c r="E207" s="120"/>
      <c r="F207" s="121"/>
      <c r="G207" s="122" t="str">
        <f>IF(E207&lt;&gt;"","4","")</f>
        <v/>
      </c>
      <c r="H207" s="151" t="str">
        <f>IF(E207&lt;&gt;"",БД!$G$7,"")</f>
        <v/>
      </c>
      <c r="I207" s="133"/>
      <c r="J207" s="134"/>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8"/>
      <c r="AI207" s="129"/>
      <c r="AJ207" s="130" t="str">
        <f t="shared" si="3"/>
        <v/>
      </c>
      <c r="AK207" s="131" t="str">
        <f t="shared" si="5"/>
        <v/>
      </c>
      <c r="AL207" s="132" t="str">
        <f t="shared" si="6"/>
        <v/>
      </c>
    </row>
    <row r="208" spans="1:38" ht="15">
      <c r="A208" s="135" t="str">
        <f t="shared" si="4"/>
        <v/>
      </c>
      <c r="B208" s="136"/>
      <c r="C208" s="137"/>
      <c r="D208" s="138"/>
      <c r="E208" s="139"/>
      <c r="F208" s="140"/>
      <c r="G208" s="141" t="str">
        <f>IF(E208&lt;&gt;"","5","")</f>
        <v/>
      </c>
      <c r="H208" s="152" t="str">
        <f>IF(E208&lt;&gt;"",БД!$G$8,"")</f>
        <v/>
      </c>
      <c r="I208" s="153"/>
      <c r="J208" s="154"/>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6"/>
      <c r="AI208" s="147"/>
      <c r="AJ208" s="148" t="str">
        <f t="shared" si="3"/>
        <v/>
      </c>
      <c r="AK208" s="149" t="str">
        <f t="shared" si="5"/>
        <v/>
      </c>
      <c r="AL208" s="132" t="str">
        <f t="shared" si="6"/>
        <v/>
      </c>
    </row>
    <row r="209" spans="1:38" ht="15">
      <c r="A209" s="99" t="str">
        <f t="shared" si="4"/>
        <v/>
      </c>
      <c r="B209" s="100"/>
      <c r="C209" s="101"/>
      <c r="D209" s="102"/>
      <c r="E209" s="103"/>
      <c r="F209" s="104"/>
      <c r="G209" s="105" t="str">
        <f>IF(E209&lt;&gt;"","1","")</f>
        <v/>
      </c>
      <c r="H209" s="106" t="str">
        <f>IF(E209&lt;&gt;"",БД!$G$4,"")</f>
        <v/>
      </c>
      <c r="I209" s="107"/>
      <c r="J209" s="108"/>
      <c r="K209" s="109"/>
      <c r="L209" s="109"/>
      <c r="M209" s="109"/>
      <c r="N209" s="110"/>
      <c r="O209" s="110"/>
      <c r="P209" s="110"/>
      <c r="Q209" s="110"/>
      <c r="R209" s="110"/>
      <c r="S209" s="110"/>
      <c r="T209" s="110"/>
      <c r="U209" s="110"/>
      <c r="V209" s="110"/>
      <c r="W209" s="110"/>
      <c r="X209" s="110"/>
      <c r="Y209" s="110"/>
      <c r="Z209" s="110"/>
      <c r="AA209" s="110"/>
      <c r="AB209" s="110"/>
      <c r="AC209" s="110"/>
      <c r="AD209" s="110"/>
      <c r="AE209" s="110"/>
      <c r="AF209" s="110"/>
      <c r="AG209" s="109"/>
      <c r="AH209" s="111"/>
      <c r="AI209" s="112"/>
      <c r="AJ209" s="113" t="str">
        <f t="shared" si="3"/>
        <v/>
      </c>
      <c r="AK209" s="114" t="str">
        <f t="shared" si="5"/>
        <v/>
      </c>
      <c r="AL209" s="132" t="str">
        <f t="shared" si="6"/>
        <v/>
      </c>
    </row>
    <row r="210" spans="1:38" ht="15">
      <c r="A210" s="116" t="str">
        <f t="shared" si="4"/>
        <v/>
      </c>
      <c r="B210" s="117"/>
      <c r="C210" s="118"/>
      <c r="D210" s="119"/>
      <c r="E210" s="120"/>
      <c r="F210" s="121"/>
      <c r="G210" s="122" t="str">
        <f>IF(E210&lt;&gt;"","2","")</f>
        <v/>
      </c>
      <c r="H210" s="123" t="str">
        <f>IF(E210&lt;&gt;"",БД!$G$5,"")</f>
        <v/>
      </c>
      <c r="I210" s="133"/>
      <c r="J210" s="125"/>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8"/>
      <c r="AI210" s="129"/>
      <c r="AJ210" s="130" t="str">
        <f t="shared" si="3"/>
        <v/>
      </c>
      <c r="AK210" s="131" t="str">
        <f t="shared" si="5"/>
        <v/>
      </c>
      <c r="AL210" s="132" t="str">
        <f t="shared" si="6"/>
        <v/>
      </c>
    </row>
    <row r="211" spans="1:38" ht="15">
      <c r="A211" s="116" t="str">
        <f t="shared" si="4"/>
        <v/>
      </c>
      <c r="B211" s="117"/>
      <c r="C211" s="118"/>
      <c r="D211" s="119"/>
      <c r="E211" s="120"/>
      <c r="F211" s="121"/>
      <c r="G211" s="122" t="str">
        <f>IF(E211&lt;&gt;"","3","")</f>
        <v/>
      </c>
      <c r="H211" s="123" t="str">
        <f>IF(E211&lt;&gt;"",БД!$G$6,"")</f>
        <v/>
      </c>
      <c r="I211" s="133"/>
      <c r="J211" s="134"/>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6"/>
      <c r="AH211" s="128"/>
      <c r="AI211" s="129"/>
      <c r="AJ211" s="130" t="str">
        <f t="shared" si="3"/>
        <v/>
      </c>
      <c r="AK211" s="131" t="str">
        <f t="shared" si="5"/>
        <v/>
      </c>
      <c r="AL211" s="132" t="str">
        <f t="shared" si="6"/>
        <v/>
      </c>
    </row>
    <row r="212" spans="1:38" ht="15">
      <c r="A212" s="116" t="str">
        <f t="shared" si="4"/>
        <v/>
      </c>
      <c r="B212" s="117"/>
      <c r="C212" s="118"/>
      <c r="D212" s="119"/>
      <c r="E212" s="120"/>
      <c r="F212" s="121"/>
      <c r="G212" s="122" t="str">
        <f>IF(E212&lt;&gt;"","4","")</f>
        <v/>
      </c>
      <c r="H212" s="123" t="str">
        <f>IF(E212&lt;&gt;"",БД!$G$7,"")</f>
        <v/>
      </c>
      <c r="I212" s="124"/>
      <c r="J212" s="134"/>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8"/>
      <c r="AI212" s="129"/>
      <c r="AJ212" s="130" t="str">
        <f t="shared" si="3"/>
        <v/>
      </c>
      <c r="AK212" s="131" t="str">
        <f t="shared" si="5"/>
        <v/>
      </c>
      <c r="AL212" s="132" t="str">
        <f t="shared" si="6"/>
        <v/>
      </c>
    </row>
    <row r="213" spans="1:38" ht="15">
      <c r="A213" s="135" t="str">
        <f t="shared" si="4"/>
        <v/>
      </c>
      <c r="B213" s="136"/>
      <c r="C213" s="137"/>
      <c r="D213" s="138"/>
      <c r="E213" s="139"/>
      <c r="F213" s="140"/>
      <c r="G213" s="141" t="str">
        <f>IF(E213&lt;&gt;"","5","")</f>
        <v/>
      </c>
      <c r="H213" s="142" t="str">
        <f>IF(E213&lt;&gt;"",БД!$G$8,"")</f>
        <v/>
      </c>
      <c r="I213" s="143"/>
      <c r="J213" s="154"/>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6"/>
      <c r="AI213" s="147"/>
      <c r="AJ213" s="148" t="str">
        <f t="shared" si="3"/>
        <v/>
      </c>
      <c r="AK213" s="149" t="str">
        <f t="shared" si="5"/>
        <v/>
      </c>
      <c r="AL213" s="132" t="str">
        <f t="shared" si="6"/>
        <v/>
      </c>
    </row>
    <row r="214" spans="1:38" ht="15">
      <c r="A214" s="99" t="str">
        <f t="shared" si="4"/>
        <v/>
      </c>
      <c r="B214" s="100"/>
      <c r="C214" s="101"/>
      <c r="D214" s="102"/>
      <c r="E214" s="103"/>
      <c r="F214" s="104"/>
      <c r="G214" s="105" t="str">
        <f>IF(E214&lt;&gt;"","1","")</f>
        <v/>
      </c>
      <c r="H214" s="150" t="str">
        <f>IF(E214&lt;&gt;"",БД!$G$4,"")</f>
        <v/>
      </c>
      <c r="I214" s="107"/>
      <c r="J214" s="108"/>
      <c r="K214" s="109"/>
      <c r="L214" s="109"/>
      <c r="M214" s="109"/>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1"/>
      <c r="AI214" s="112"/>
      <c r="AJ214" s="113" t="str">
        <f t="shared" si="3"/>
        <v/>
      </c>
      <c r="AK214" s="114" t="str">
        <f t="shared" si="5"/>
        <v/>
      </c>
      <c r="AL214" s="132" t="str">
        <f t="shared" si="6"/>
        <v/>
      </c>
    </row>
    <row r="215" spans="1:38" ht="15">
      <c r="A215" s="116" t="str">
        <f t="shared" si="4"/>
        <v/>
      </c>
      <c r="B215" s="117"/>
      <c r="C215" s="118"/>
      <c r="D215" s="119"/>
      <c r="E215" s="120"/>
      <c r="F215" s="121"/>
      <c r="G215" s="122" t="str">
        <f>IF(E215&lt;&gt;"","2","")</f>
        <v/>
      </c>
      <c r="H215" s="151" t="str">
        <f>IF(E215&lt;&gt;"",БД!$G$5,"")</f>
        <v/>
      </c>
      <c r="I215" s="133"/>
      <c r="J215" s="134"/>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8"/>
      <c r="AI215" s="129"/>
      <c r="AJ215" s="130" t="str">
        <f t="shared" si="3"/>
        <v/>
      </c>
      <c r="AK215" s="131" t="str">
        <f t="shared" si="5"/>
        <v/>
      </c>
      <c r="AL215" s="132" t="str">
        <f t="shared" si="6"/>
        <v/>
      </c>
    </row>
    <row r="216" spans="1:38" ht="15">
      <c r="A216" s="116" t="str">
        <f t="shared" si="4"/>
        <v/>
      </c>
      <c r="B216" s="117"/>
      <c r="C216" s="118"/>
      <c r="D216" s="119"/>
      <c r="E216" s="120"/>
      <c r="F216" s="121"/>
      <c r="G216" s="122" t="str">
        <f>IF(E216&lt;&gt;"","3","")</f>
        <v/>
      </c>
      <c r="H216" s="151" t="str">
        <f>IF(E216&lt;&gt;"",БД!$G$6,"")</f>
        <v/>
      </c>
      <c r="I216" s="133"/>
      <c r="J216" s="134"/>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8"/>
      <c r="AI216" s="129"/>
      <c r="AJ216" s="130" t="str">
        <f t="shared" si="3"/>
        <v/>
      </c>
      <c r="AK216" s="131" t="str">
        <f t="shared" si="5"/>
        <v/>
      </c>
      <c r="AL216" s="132" t="str">
        <f t="shared" si="6"/>
        <v/>
      </c>
    </row>
    <row r="217" spans="1:38" ht="15">
      <c r="A217" s="116" t="str">
        <f t="shared" si="4"/>
        <v/>
      </c>
      <c r="B217" s="117"/>
      <c r="C217" s="118"/>
      <c r="D217" s="119"/>
      <c r="E217" s="120"/>
      <c r="F217" s="121"/>
      <c r="G217" s="122" t="str">
        <f>IF(E217&lt;&gt;"","4","")</f>
        <v/>
      </c>
      <c r="H217" s="151" t="str">
        <f>IF(E217&lt;&gt;"",БД!$G$7,"")</f>
        <v/>
      </c>
      <c r="I217" s="133"/>
      <c r="J217" s="134"/>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8"/>
      <c r="AI217" s="129"/>
      <c r="AJ217" s="130" t="str">
        <f t="shared" si="3"/>
        <v/>
      </c>
      <c r="AK217" s="131" t="str">
        <f t="shared" si="5"/>
        <v/>
      </c>
      <c r="AL217" s="132" t="str">
        <f t="shared" si="6"/>
        <v/>
      </c>
    </row>
    <row r="218" spans="1:38" ht="15">
      <c r="A218" s="135" t="str">
        <f t="shared" si="4"/>
        <v/>
      </c>
      <c r="B218" s="136"/>
      <c r="C218" s="137"/>
      <c r="D218" s="138"/>
      <c r="E218" s="139"/>
      <c r="F218" s="140"/>
      <c r="G218" s="141" t="str">
        <f>IF(E218&lt;&gt;"","5","")</f>
        <v/>
      </c>
      <c r="H218" s="152" t="str">
        <f>IF(E218&lt;&gt;"",БД!$G$8,"")</f>
        <v/>
      </c>
      <c r="I218" s="153"/>
      <c r="J218" s="154"/>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6"/>
      <c r="AI218" s="147"/>
      <c r="AJ218" s="148" t="str">
        <f t="shared" si="3"/>
        <v/>
      </c>
      <c r="AK218" s="149" t="str">
        <f t="shared" si="5"/>
        <v/>
      </c>
      <c r="AL218" s="132" t="str">
        <f t="shared" si="6"/>
        <v/>
      </c>
    </row>
    <row r="219" spans="1:38" ht="15">
      <c r="A219" s="99" t="str">
        <f t="shared" si="4"/>
        <v/>
      </c>
      <c r="B219" s="100"/>
      <c r="C219" s="101"/>
      <c r="D219" s="102"/>
      <c r="E219" s="103"/>
      <c r="F219" s="104"/>
      <c r="G219" s="105" t="str">
        <f>IF(E219&lt;&gt;"","1","")</f>
        <v/>
      </c>
      <c r="H219" s="150" t="str">
        <f>IF(E219&lt;&gt;"",БД!$G$4,"")</f>
        <v/>
      </c>
      <c r="I219" s="107"/>
      <c r="J219" s="108"/>
      <c r="K219" s="109"/>
      <c r="L219" s="109"/>
      <c r="M219" s="109"/>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1"/>
      <c r="AI219" s="112"/>
      <c r="AJ219" s="113" t="str">
        <f t="shared" si="3"/>
        <v/>
      </c>
      <c r="AK219" s="114" t="str">
        <f t="shared" si="5"/>
        <v/>
      </c>
      <c r="AL219" s="132" t="str">
        <f t="shared" si="6"/>
        <v/>
      </c>
    </row>
    <row r="220" spans="1:38" ht="15">
      <c r="A220" s="116" t="str">
        <f t="shared" si="4"/>
        <v/>
      </c>
      <c r="B220" s="117"/>
      <c r="C220" s="118"/>
      <c r="D220" s="119"/>
      <c r="E220" s="120"/>
      <c r="F220" s="121"/>
      <c r="G220" s="122" t="str">
        <f>IF(E220&lt;&gt;"","2","")</f>
        <v/>
      </c>
      <c r="H220" s="151" t="str">
        <f>IF(E220&lt;&gt;"",БД!$G$5,"")</f>
        <v/>
      </c>
      <c r="I220" s="133"/>
      <c r="J220" s="134"/>
      <c r="K220" s="127"/>
      <c r="L220" s="127"/>
      <c r="M220" s="127"/>
      <c r="N220" s="127"/>
      <c r="O220" s="126"/>
      <c r="P220" s="127"/>
      <c r="Q220" s="127"/>
      <c r="R220" s="127"/>
      <c r="S220" s="127"/>
      <c r="T220" s="127"/>
      <c r="U220" s="127"/>
      <c r="V220" s="127"/>
      <c r="W220" s="127"/>
      <c r="X220" s="127"/>
      <c r="Y220" s="127"/>
      <c r="Z220" s="127"/>
      <c r="AA220" s="127"/>
      <c r="AB220" s="127"/>
      <c r="AC220" s="127"/>
      <c r="AD220" s="127"/>
      <c r="AE220" s="127"/>
      <c r="AF220" s="127"/>
      <c r="AG220" s="127"/>
      <c r="AH220" s="128"/>
      <c r="AI220" s="129"/>
      <c r="AJ220" s="130" t="str">
        <f t="shared" si="3"/>
        <v/>
      </c>
      <c r="AK220" s="131" t="str">
        <f t="shared" si="5"/>
        <v/>
      </c>
      <c r="AL220" s="132" t="str">
        <f t="shared" si="6"/>
        <v/>
      </c>
    </row>
    <row r="221" spans="1:38" ht="15">
      <c r="A221" s="116" t="str">
        <f t="shared" si="4"/>
        <v/>
      </c>
      <c r="B221" s="117"/>
      <c r="C221" s="118"/>
      <c r="D221" s="119"/>
      <c r="E221" s="120"/>
      <c r="F221" s="121"/>
      <c r="G221" s="122" t="str">
        <f>IF(E221&lt;&gt;"","3","")</f>
        <v/>
      </c>
      <c r="H221" s="151" t="str">
        <f>IF(E221&lt;&gt;"",БД!$G$6,"")</f>
        <v/>
      </c>
      <c r="I221" s="133"/>
      <c r="J221" s="134"/>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8"/>
      <c r="AI221" s="129"/>
      <c r="AJ221" s="130" t="str">
        <f t="shared" si="3"/>
        <v/>
      </c>
      <c r="AK221" s="131" t="str">
        <f t="shared" si="5"/>
        <v/>
      </c>
      <c r="AL221" s="132" t="str">
        <f t="shared" si="6"/>
        <v/>
      </c>
    </row>
    <row r="222" spans="1:38" ht="15">
      <c r="A222" s="116" t="str">
        <f t="shared" si="4"/>
        <v/>
      </c>
      <c r="B222" s="117"/>
      <c r="C222" s="118"/>
      <c r="D222" s="119"/>
      <c r="E222" s="120"/>
      <c r="F222" s="121"/>
      <c r="G222" s="122" t="str">
        <f>IF(E222&lt;&gt;"","4","")</f>
        <v/>
      </c>
      <c r="H222" s="151" t="str">
        <f>IF(E222&lt;&gt;"",БД!$G$7,"")</f>
        <v/>
      </c>
      <c r="I222" s="133"/>
      <c r="J222" s="134"/>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8"/>
      <c r="AI222" s="129"/>
      <c r="AJ222" s="130" t="str">
        <f t="shared" si="3"/>
        <v/>
      </c>
      <c r="AK222" s="131" t="str">
        <f t="shared" si="5"/>
        <v/>
      </c>
      <c r="AL222" s="132" t="str">
        <f t="shared" si="6"/>
        <v/>
      </c>
    </row>
    <row r="223" spans="1:38" ht="15">
      <c r="A223" s="135" t="str">
        <f t="shared" si="4"/>
        <v/>
      </c>
      <c r="B223" s="136"/>
      <c r="C223" s="137"/>
      <c r="D223" s="138"/>
      <c r="E223" s="139"/>
      <c r="F223" s="140"/>
      <c r="G223" s="141" t="str">
        <f>IF(E223&lt;&gt;"","5","")</f>
        <v/>
      </c>
      <c r="H223" s="152" t="str">
        <f>IF(E223&lt;&gt;"",БД!$G$8,"")</f>
        <v/>
      </c>
      <c r="I223" s="153"/>
      <c r="J223" s="154"/>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6"/>
      <c r="AI223" s="147"/>
      <c r="AJ223" s="148" t="str">
        <f t="shared" si="3"/>
        <v/>
      </c>
      <c r="AK223" s="149" t="str">
        <f t="shared" si="5"/>
        <v/>
      </c>
      <c r="AL223" s="132" t="str">
        <f t="shared" si="6"/>
        <v/>
      </c>
    </row>
    <row r="224" spans="1:38" ht="15">
      <c r="A224" s="99" t="str">
        <f t="shared" si="4"/>
        <v/>
      </c>
      <c r="B224" s="100"/>
      <c r="C224" s="101"/>
      <c r="D224" s="102"/>
      <c r="E224" s="103"/>
      <c r="F224" s="104"/>
      <c r="G224" s="105" t="str">
        <f>IF(E224&lt;&gt;"","1","")</f>
        <v/>
      </c>
      <c r="H224" s="106" t="str">
        <f>IF(E224&lt;&gt;"",БД!$G$4,"")</f>
        <v/>
      </c>
      <c r="I224" s="107"/>
      <c r="J224" s="108"/>
      <c r="K224" s="109"/>
      <c r="L224" s="109"/>
      <c r="M224" s="109"/>
      <c r="N224" s="110"/>
      <c r="O224" s="110"/>
      <c r="P224" s="110"/>
      <c r="Q224" s="110"/>
      <c r="R224" s="110"/>
      <c r="S224" s="110"/>
      <c r="T224" s="110"/>
      <c r="U224" s="110"/>
      <c r="V224" s="110"/>
      <c r="W224" s="110"/>
      <c r="X224" s="110"/>
      <c r="Y224" s="110"/>
      <c r="Z224" s="110"/>
      <c r="AA224" s="110"/>
      <c r="AB224" s="110"/>
      <c r="AC224" s="110"/>
      <c r="AD224" s="110"/>
      <c r="AE224" s="110"/>
      <c r="AF224" s="110"/>
      <c r="AG224" s="109"/>
      <c r="AH224" s="111"/>
      <c r="AI224" s="112"/>
      <c r="AJ224" s="113" t="str">
        <f t="shared" si="3"/>
        <v/>
      </c>
      <c r="AK224" s="114" t="str">
        <f t="shared" si="5"/>
        <v/>
      </c>
      <c r="AL224" s="132" t="str">
        <f t="shared" si="6"/>
        <v/>
      </c>
    </row>
    <row r="225" spans="1:38" ht="15">
      <c r="A225" s="116" t="str">
        <f t="shared" si="4"/>
        <v/>
      </c>
      <c r="B225" s="117"/>
      <c r="C225" s="118"/>
      <c r="D225" s="119"/>
      <c r="E225" s="120"/>
      <c r="F225" s="121"/>
      <c r="G225" s="122" t="str">
        <f>IF(E225&lt;&gt;"","2","")</f>
        <v/>
      </c>
      <c r="H225" s="123" t="str">
        <f>IF(E225&lt;&gt;"",БД!$G$5,"")</f>
        <v/>
      </c>
      <c r="I225" s="133"/>
      <c r="J225" s="125"/>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8"/>
      <c r="AI225" s="129"/>
      <c r="AJ225" s="130" t="str">
        <f t="shared" si="3"/>
        <v/>
      </c>
      <c r="AK225" s="131" t="str">
        <f t="shared" si="5"/>
        <v/>
      </c>
      <c r="AL225" s="132" t="str">
        <f t="shared" si="6"/>
        <v/>
      </c>
    </row>
    <row r="226" spans="1:38" ht="15">
      <c r="A226" s="116" t="str">
        <f t="shared" si="4"/>
        <v/>
      </c>
      <c r="B226" s="117"/>
      <c r="C226" s="118"/>
      <c r="D226" s="119"/>
      <c r="E226" s="120"/>
      <c r="F226" s="121"/>
      <c r="G226" s="122" t="str">
        <f>IF(E226&lt;&gt;"","3","")</f>
        <v/>
      </c>
      <c r="H226" s="123" t="str">
        <f>IF(E226&lt;&gt;"",БД!$G$6,"")</f>
        <v/>
      </c>
      <c r="I226" s="133"/>
      <c r="J226" s="134"/>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6"/>
      <c r="AH226" s="128"/>
      <c r="AI226" s="129"/>
      <c r="AJ226" s="130" t="str">
        <f t="shared" si="3"/>
        <v/>
      </c>
      <c r="AK226" s="131" t="str">
        <f t="shared" si="5"/>
        <v/>
      </c>
      <c r="AL226" s="132" t="str">
        <f t="shared" si="6"/>
        <v/>
      </c>
    </row>
    <row r="227" spans="1:38" ht="15">
      <c r="A227" s="116" t="str">
        <f t="shared" si="4"/>
        <v/>
      </c>
      <c r="B227" s="117"/>
      <c r="C227" s="118"/>
      <c r="D227" s="119"/>
      <c r="E227" s="120"/>
      <c r="F227" s="121"/>
      <c r="G227" s="122" t="str">
        <f>IF(E227&lt;&gt;"","4","")</f>
        <v/>
      </c>
      <c r="H227" s="123" t="str">
        <f>IF(E227&lt;&gt;"",БД!$G$7,"")</f>
        <v/>
      </c>
      <c r="I227" s="124"/>
      <c r="J227" s="134"/>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8"/>
      <c r="AI227" s="129"/>
      <c r="AJ227" s="130" t="str">
        <f t="shared" si="3"/>
        <v/>
      </c>
      <c r="AK227" s="131" t="str">
        <f t="shared" si="5"/>
        <v/>
      </c>
      <c r="AL227" s="132" t="str">
        <f t="shared" si="6"/>
        <v/>
      </c>
    </row>
    <row r="228" spans="1:38" ht="15">
      <c r="A228" s="135" t="str">
        <f t="shared" si="4"/>
        <v/>
      </c>
      <c r="B228" s="136"/>
      <c r="C228" s="137"/>
      <c r="D228" s="138"/>
      <c r="E228" s="139"/>
      <c r="F228" s="140"/>
      <c r="G228" s="141" t="str">
        <f>IF(E228&lt;&gt;"","5","")</f>
        <v/>
      </c>
      <c r="H228" s="142" t="str">
        <f>IF(E228&lt;&gt;"",БД!$G$8,"")</f>
        <v/>
      </c>
      <c r="I228" s="143"/>
      <c r="J228" s="154"/>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6"/>
      <c r="AI228" s="147"/>
      <c r="AJ228" s="148" t="str">
        <f t="shared" si="3"/>
        <v/>
      </c>
      <c r="AK228" s="149" t="str">
        <f t="shared" si="5"/>
        <v/>
      </c>
      <c r="AL228" s="132" t="str">
        <f t="shared" si="6"/>
        <v/>
      </c>
    </row>
    <row r="229" spans="1:38" ht="15">
      <c r="A229" s="99" t="str">
        <f t="shared" si="4"/>
        <v/>
      </c>
      <c r="B229" s="100"/>
      <c r="C229" s="101"/>
      <c r="D229" s="102"/>
      <c r="E229" s="103"/>
      <c r="F229" s="104"/>
      <c r="G229" s="105" t="str">
        <f>IF(E229&lt;&gt;"","1","")</f>
        <v/>
      </c>
      <c r="H229" s="150" t="str">
        <f>IF(E229&lt;&gt;"",БД!$G$4,"")</f>
        <v/>
      </c>
      <c r="I229" s="107"/>
      <c r="J229" s="108"/>
      <c r="K229" s="109"/>
      <c r="L229" s="109"/>
      <c r="M229" s="109"/>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1"/>
      <c r="AI229" s="112"/>
      <c r="AJ229" s="113" t="str">
        <f t="shared" si="3"/>
        <v/>
      </c>
      <c r="AK229" s="114" t="str">
        <f t="shared" si="5"/>
        <v/>
      </c>
      <c r="AL229" s="132" t="str">
        <f t="shared" si="6"/>
        <v/>
      </c>
    </row>
    <row r="230" spans="1:38" ht="15">
      <c r="A230" s="116" t="str">
        <f t="shared" si="4"/>
        <v/>
      </c>
      <c r="B230" s="117"/>
      <c r="C230" s="118"/>
      <c r="D230" s="119"/>
      <c r="E230" s="120"/>
      <c r="F230" s="121"/>
      <c r="G230" s="122" t="str">
        <f>IF(E230&lt;&gt;"","2","")</f>
        <v/>
      </c>
      <c r="H230" s="151" t="str">
        <f>IF(E230&lt;&gt;"",БД!$G$5,"")</f>
        <v/>
      </c>
      <c r="I230" s="133"/>
      <c r="J230" s="134"/>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8"/>
      <c r="AI230" s="129"/>
      <c r="AJ230" s="130" t="str">
        <f t="shared" si="3"/>
        <v/>
      </c>
      <c r="AK230" s="131" t="str">
        <f t="shared" si="5"/>
        <v/>
      </c>
      <c r="AL230" s="132" t="str">
        <f t="shared" si="6"/>
        <v/>
      </c>
    </row>
    <row r="231" spans="1:38" ht="15">
      <c r="A231" s="116" t="str">
        <f t="shared" si="4"/>
        <v/>
      </c>
      <c r="B231" s="117"/>
      <c r="C231" s="118"/>
      <c r="D231" s="119"/>
      <c r="E231" s="120"/>
      <c r="F231" s="121"/>
      <c r="G231" s="122" t="str">
        <f>IF(E231&lt;&gt;"","3","")</f>
        <v/>
      </c>
      <c r="H231" s="151" t="str">
        <f>IF(E231&lt;&gt;"",БД!$G$6,"")</f>
        <v/>
      </c>
      <c r="I231" s="133"/>
      <c r="J231" s="134"/>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8"/>
      <c r="AI231" s="129"/>
      <c r="AJ231" s="130" t="str">
        <f t="shared" si="3"/>
        <v/>
      </c>
      <c r="AK231" s="131" t="str">
        <f t="shared" si="5"/>
        <v/>
      </c>
      <c r="AL231" s="132" t="str">
        <f t="shared" si="6"/>
        <v/>
      </c>
    </row>
    <row r="232" spans="1:38" ht="15">
      <c r="A232" s="116" t="str">
        <f t="shared" si="4"/>
        <v/>
      </c>
      <c r="B232" s="117"/>
      <c r="C232" s="118"/>
      <c r="D232" s="119"/>
      <c r="E232" s="120"/>
      <c r="F232" s="121"/>
      <c r="G232" s="122" t="str">
        <f>IF(E232&lt;&gt;"","4","")</f>
        <v/>
      </c>
      <c r="H232" s="151" t="str">
        <f>IF(E232&lt;&gt;"",БД!$G$7,"")</f>
        <v/>
      </c>
      <c r="I232" s="133"/>
      <c r="J232" s="134"/>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8"/>
      <c r="AI232" s="129"/>
      <c r="AJ232" s="130" t="str">
        <f t="shared" si="3"/>
        <v/>
      </c>
      <c r="AK232" s="131" t="str">
        <f t="shared" si="5"/>
        <v/>
      </c>
      <c r="AL232" s="132" t="str">
        <f t="shared" si="6"/>
        <v/>
      </c>
    </row>
    <row r="233" spans="1:38" ht="15">
      <c r="A233" s="135" t="str">
        <f t="shared" si="4"/>
        <v/>
      </c>
      <c r="B233" s="136"/>
      <c r="C233" s="137"/>
      <c r="D233" s="138"/>
      <c r="E233" s="139"/>
      <c r="F233" s="140"/>
      <c r="G233" s="141" t="str">
        <f>IF(E233&lt;&gt;"","5","")</f>
        <v/>
      </c>
      <c r="H233" s="152" t="str">
        <f>IF(E233&lt;&gt;"",БД!$G$8,"")</f>
        <v/>
      </c>
      <c r="I233" s="153"/>
      <c r="J233" s="154"/>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6"/>
      <c r="AI233" s="147"/>
      <c r="AJ233" s="148" t="str">
        <f t="shared" si="3"/>
        <v/>
      </c>
      <c r="AK233" s="149" t="str">
        <f t="shared" si="5"/>
        <v/>
      </c>
      <c r="AL233" s="132" t="str">
        <f t="shared" si="6"/>
        <v/>
      </c>
    </row>
    <row r="234" spans="1:38" ht="15">
      <c r="A234" s="99" t="str">
        <f t="shared" si="4"/>
        <v/>
      </c>
      <c r="B234" s="100"/>
      <c r="C234" s="101"/>
      <c r="D234" s="102"/>
      <c r="E234" s="103"/>
      <c r="F234" s="104"/>
      <c r="G234" s="105" t="str">
        <f>IF(E234&lt;&gt;"","1","")</f>
        <v/>
      </c>
      <c r="H234" s="150" t="str">
        <f>IF(E234&lt;&gt;"",БД!$G$4,"")</f>
        <v/>
      </c>
      <c r="I234" s="107"/>
      <c r="J234" s="108"/>
      <c r="K234" s="109"/>
      <c r="L234" s="109"/>
      <c r="M234" s="109"/>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1"/>
      <c r="AI234" s="112"/>
      <c r="AJ234" s="113" t="str">
        <f t="shared" si="3"/>
        <v/>
      </c>
      <c r="AK234" s="114" t="str">
        <f t="shared" si="5"/>
        <v/>
      </c>
      <c r="AL234" s="132" t="str">
        <f t="shared" si="6"/>
        <v/>
      </c>
    </row>
    <row r="235" spans="1:38" ht="15">
      <c r="A235" s="116" t="str">
        <f t="shared" si="4"/>
        <v/>
      </c>
      <c r="B235" s="117"/>
      <c r="C235" s="118"/>
      <c r="D235" s="119"/>
      <c r="E235" s="120"/>
      <c r="F235" s="121"/>
      <c r="G235" s="122" t="str">
        <f>IF(E235&lt;&gt;"","2","")</f>
        <v/>
      </c>
      <c r="H235" s="151" t="str">
        <f>IF(E235&lt;&gt;"",БД!$G$5,"")</f>
        <v/>
      </c>
      <c r="I235" s="133"/>
      <c r="J235" s="134"/>
      <c r="K235" s="127"/>
      <c r="L235" s="127"/>
      <c r="M235" s="127"/>
      <c r="N235" s="127"/>
      <c r="O235" s="126"/>
      <c r="P235" s="127"/>
      <c r="Q235" s="127"/>
      <c r="R235" s="127"/>
      <c r="S235" s="127"/>
      <c r="T235" s="127"/>
      <c r="U235" s="127"/>
      <c r="V235" s="127"/>
      <c r="W235" s="127"/>
      <c r="X235" s="127"/>
      <c r="Y235" s="127"/>
      <c r="Z235" s="127"/>
      <c r="AA235" s="127"/>
      <c r="AB235" s="127"/>
      <c r="AC235" s="127"/>
      <c r="AD235" s="127"/>
      <c r="AE235" s="127"/>
      <c r="AF235" s="127"/>
      <c r="AG235" s="127"/>
      <c r="AH235" s="128"/>
      <c r="AI235" s="129"/>
      <c r="AJ235" s="130" t="str">
        <f t="shared" si="3"/>
        <v/>
      </c>
      <c r="AK235" s="131" t="str">
        <f t="shared" si="5"/>
        <v/>
      </c>
      <c r="AL235" s="132" t="str">
        <f t="shared" si="6"/>
        <v/>
      </c>
    </row>
    <row r="236" spans="1:38" ht="15">
      <c r="A236" s="116" t="str">
        <f t="shared" si="4"/>
        <v/>
      </c>
      <c r="B236" s="117"/>
      <c r="C236" s="118"/>
      <c r="D236" s="119"/>
      <c r="E236" s="120"/>
      <c r="F236" s="121"/>
      <c r="G236" s="122" t="str">
        <f>IF(E236&lt;&gt;"","3","")</f>
        <v/>
      </c>
      <c r="H236" s="151" t="str">
        <f>IF(E236&lt;&gt;"",БД!$G$6,"")</f>
        <v/>
      </c>
      <c r="I236" s="133"/>
      <c r="J236" s="134"/>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8"/>
      <c r="AI236" s="129"/>
      <c r="AJ236" s="130" t="str">
        <f t="shared" si="3"/>
        <v/>
      </c>
      <c r="AK236" s="131" t="str">
        <f t="shared" si="5"/>
        <v/>
      </c>
      <c r="AL236" s="132" t="str">
        <f t="shared" si="6"/>
        <v/>
      </c>
    </row>
    <row r="237" spans="1:38" ht="15">
      <c r="A237" s="116" t="str">
        <f t="shared" si="4"/>
        <v/>
      </c>
      <c r="B237" s="117"/>
      <c r="C237" s="118"/>
      <c r="D237" s="119"/>
      <c r="E237" s="120"/>
      <c r="F237" s="121"/>
      <c r="G237" s="122" t="str">
        <f>IF(E237&lt;&gt;"","4","")</f>
        <v/>
      </c>
      <c r="H237" s="151" t="str">
        <f>IF(E237&lt;&gt;"",БД!$G$7,"")</f>
        <v/>
      </c>
      <c r="I237" s="133"/>
      <c r="J237" s="134"/>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8"/>
      <c r="AI237" s="129"/>
      <c r="AJ237" s="130" t="str">
        <f t="shared" si="3"/>
        <v/>
      </c>
      <c r="AK237" s="131" t="str">
        <f t="shared" si="5"/>
        <v/>
      </c>
      <c r="AL237" s="132" t="str">
        <f t="shared" si="6"/>
        <v/>
      </c>
    </row>
    <row r="238" spans="1:38" ht="15">
      <c r="A238" s="135" t="str">
        <f t="shared" si="4"/>
        <v/>
      </c>
      <c r="B238" s="136"/>
      <c r="C238" s="137"/>
      <c r="D238" s="138"/>
      <c r="E238" s="139"/>
      <c r="F238" s="140"/>
      <c r="G238" s="141" t="str">
        <f>IF(E238&lt;&gt;"","5","")</f>
        <v/>
      </c>
      <c r="H238" s="152" t="str">
        <f>IF(E238&lt;&gt;"",БД!$G$8,"")</f>
        <v/>
      </c>
      <c r="I238" s="153"/>
      <c r="J238" s="154"/>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6"/>
      <c r="AI238" s="147"/>
      <c r="AJ238" s="148" t="str">
        <f t="shared" si="3"/>
        <v/>
      </c>
      <c r="AK238" s="149" t="str">
        <f t="shared" si="5"/>
        <v/>
      </c>
      <c r="AL238" s="132" t="str">
        <f t="shared" si="6"/>
        <v/>
      </c>
    </row>
    <row r="239" spans="1:38" ht="15">
      <c r="A239" s="99" t="str">
        <f t="shared" si="4"/>
        <v/>
      </c>
      <c r="B239" s="100"/>
      <c r="C239" s="101"/>
      <c r="D239" s="102"/>
      <c r="E239" s="103"/>
      <c r="F239" s="104"/>
      <c r="G239" s="105" t="str">
        <f>IF(E239&lt;&gt;"","1","")</f>
        <v/>
      </c>
      <c r="H239" s="106" t="str">
        <f>IF(E239&lt;&gt;"",БД!$G$4,"")</f>
        <v/>
      </c>
      <c r="I239" s="107"/>
      <c r="J239" s="108"/>
      <c r="K239" s="109"/>
      <c r="L239" s="109"/>
      <c r="M239" s="109"/>
      <c r="N239" s="110"/>
      <c r="O239" s="110"/>
      <c r="P239" s="110"/>
      <c r="Q239" s="110"/>
      <c r="R239" s="110"/>
      <c r="S239" s="110"/>
      <c r="T239" s="110"/>
      <c r="U239" s="110"/>
      <c r="V239" s="110"/>
      <c r="W239" s="110"/>
      <c r="X239" s="110"/>
      <c r="Y239" s="110"/>
      <c r="Z239" s="110"/>
      <c r="AA239" s="110"/>
      <c r="AB239" s="110"/>
      <c r="AC239" s="110"/>
      <c r="AD239" s="110"/>
      <c r="AE239" s="110"/>
      <c r="AF239" s="110"/>
      <c r="AG239" s="109"/>
      <c r="AH239" s="111"/>
      <c r="AI239" s="112"/>
      <c r="AJ239" s="113" t="str">
        <f t="shared" si="3"/>
        <v/>
      </c>
      <c r="AK239" s="114" t="str">
        <f t="shared" si="5"/>
        <v/>
      </c>
      <c r="AL239" s="132" t="str">
        <f t="shared" si="6"/>
        <v/>
      </c>
    </row>
    <row r="240" spans="1:38" ht="15">
      <c r="A240" s="116" t="str">
        <f t="shared" si="4"/>
        <v/>
      </c>
      <c r="B240" s="117"/>
      <c r="C240" s="118"/>
      <c r="D240" s="119"/>
      <c r="E240" s="120"/>
      <c r="F240" s="121"/>
      <c r="G240" s="122" t="str">
        <f>IF(E240&lt;&gt;"","2","")</f>
        <v/>
      </c>
      <c r="H240" s="123" t="str">
        <f>IF(E240&lt;&gt;"",БД!$G$5,"")</f>
        <v/>
      </c>
      <c r="I240" s="133"/>
      <c r="J240" s="125"/>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8"/>
      <c r="AI240" s="129"/>
      <c r="AJ240" s="130" t="str">
        <f t="shared" si="3"/>
        <v/>
      </c>
      <c r="AK240" s="131" t="str">
        <f t="shared" si="5"/>
        <v/>
      </c>
      <c r="AL240" s="132" t="str">
        <f t="shared" si="6"/>
        <v/>
      </c>
    </row>
    <row r="241" spans="1:38" ht="15">
      <c r="A241" s="116" t="str">
        <f t="shared" si="4"/>
        <v/>
      </c>
      <c r="B241" s="117"/>
      <c r="C241" s="118"/>
      <c r="D241" s="119"/>
      <c r="E241" s="120"/>
      <c r="F241" s="121"/>
      <c r="G241" s="122" t="str">
        <f>IF(E241&lt;&gt;"","3","")</f>
        <v/>
      </c>
      <c r="H241" s="123" t="str">
        <f>IF(E241&lt;&gt;"",БД!$G$6,"")</f>
        <v/>
      </c>
      <c r="I241" s="133"/>
      <c r="J241" s="134"/>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6"/>
      <c r="AH241" s="128"/>
      <c r="AI241" s="129"/>
      <c r="AJ241" s="130" t="str">
        <f t="shared" si="3"/>
        <v/>
      </c>
      <c r="AK241" s="131" t="str">
        <f t="shared" si="5"/>
        <v/>
      </c>
      <c r="AL241" s="132" t="str">
        <f t="shared" si="6"/>
        <v/>
      </c>
    </row>
    <row r="242" spans="1:38" ht="15">
      <c r="A242" s="116" t="str">
        <f t="shared" si="4"/>
        <v/>
      </c>
      <c r="B242" s="117"/>
      <c r="C242" s="118"/>
      <c r="D242" s="119"/>
      <c r="E242" s="120"/>
      <c r="F242" s="121"/>
      <c r="G242" s="122" t="str">
        <f>IF(E242&lt;&gt;"","4","")</f>
        <v/>
      </c>
      <c r="H242" s="123" t="str">
        <f>IF(E242&lt;&gt;"",БД!$G$7,"")</f>
        <v/>
      </c>
      <c r="I242" s="124"/>
      <c r="J242" s="134"/>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8"/>
      <c r="AI242" s="129"/>
      <c r="AJ242" s="130" t="str">
        <f t="shared" si="3"/>
        <v/>
      </c>
      <c r="AK242" s="131" t="str">
        <f t="shared" si="5"/>
        <v/>
      </c>
      <c r="AL242" s="132" t="str">
        <f t="shared" si="6"/>
        <v/>
      </c>
    </row>
    <row r="243" spans="1:38" ht="15">
      <c r="A243" s="135" t="str">
        <f t="shared" si="4"/>
        <v/>
      </c>
      <c r="B243" s="136"/>
      <c r="C243" s="137"/>
      <c r="D243" s="138"/>
      <c r="E243" s="139"/>
      <c r="F243" s="140"/>
      <c r="G243" s="141" t="str">
        <f>IF(E243&lt;&gt;"","5","")</f>
        <v/>
      </c>
      <c r="H243" s="142" t="str">
        <f>IF(E243&lt;&gt;"",БД!$G$8,"")</f>
        <v/>
      </c>
      <c r="I243" s="143"/>
      <c r="J243" s="154"/>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6"/>
      <c r="AI243" s="147"/>
      <c r="AJ243" s="148" t="str">
        <f t="shared" si="3"/>
        <v/>
      </c>
      <c r="AK243" s="149" t="str">
        <f t="shared" si="5"/>
        <v/>
      </c>
      <c r="AL243" s="132" t="str">
        <f t="shared" si="6"/>
        <v/>
      </c>
    </row>
    <row r="244" spans="1:38" ht="15">
      <c r="A244" s="99" t="str">
        <f t="shared" si="4"/>
        <v/>
      </c>
      <c r="B244" s="100"/>
      <c r="C244" s="101"/>
      <c r="D244" s="102"/>
      <c r="E244" s="103"/>
      <c r="F244" s="104"/>
      <c r="G244" s="105" t="str">
        <f>IF(E244&lt;&gt;"","1","")</f>
        <v/>
      </c>
      <c r="H244" s="150" t="str">
        <f>IF(E244&lt;&gt;"",БД!$G$4,"")</f>
        <v/>
      </c>
      <c r="I244" s="107"/>
      <c r="J244" s="108"/>
      <c r="K244" s="109"/>
      <c r="L244" s="109"/>
      <c r="M244" s="109"/>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1"/>
      <c r="AI244" s="112"/>
      <c r="AJ244" s="113" t="str">
        <f t="shared" si="3"/>
        <v/>
      </c>
      <c r="AK244" s="114" t="str">
        <f t="shared" si="5"/>
        <v/>
      </c>
      <c r="AL244" s="132" t="str">
        <f t="shared" si="6"/>
        <v/>
      </c>
    </row>
    <row r="245" spans="1:38" ht="15">
      <c r="A245" s="116" t="str">
        <f t="shared" si="4"/>
        <v/>
      </c>
      <c r="B245" s="117"/>
      <c r="C245" s="118"/>
      <c r="D245" s="119"/>
      <c r="E245" s="120"/>
      <c r="F245" s="121"/>
      <c r="G245" s="122" t="str">
        <f>IF(E245&lt;&gt;"","2","")</f>
        <v/>
      </c>
      <c r="H245" s="151" t="str">
        <f>IF(E245&lt;&gt;"",БД!$G$5,"")</f>
        <v/>
      </c>
      <c r="I245" s="133"/>
      <c r="J245" s="134"/>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8"/>
      <c r="AI245" s="129"/>
      <c r="AJ245" s="130" t="str">
        <f t="shared" si="3"/>
        <v/>
      </c>
      <c r="AK245" s="131" t="str">
        <f t="shared" si="5"/>
        <v/>
      </c>
      <c r="AL245" s="132" t="str">
        <f t="shared" si="6"/>
        <v/>
      </c>
    </row>
    <row r="246" spans="1:38" ht="15">
      <c r="A246" s="116" t="str">
        <f t="shared" si="4"/>
        <v/>
      </c>
      <c r="B246" s="117"/>
      <c r="C246" s="118"/>
      <c r="D246" s="119"/>
      <c r="E246" s="120"/>
      <c r="F246" s="121"/>
      <c r="G246" s="122" t="str">
        <f>IF(E246&lt;&gt;"","3","")</f>
        <v/>
      </c>
      <c r="H246" s="151" t="str">
        <f>IF(E246&lt;&gt;"",БД!$G$6,"")</f>
        <v/>
      </c>
      <c r="I246" s="133"/>
      <c r="J246" s="134"/>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8"/>
      <c r="AI246" s="129"/>
      <c r="AJ246" s="130" t="str">
        <f t="shared" si="3"/>
        <v/>
      </c>
      <c r="AK246" s="131" t="str">
        <f t="shared" si="5"/>
        <v/>
      </c>
      <c r="AL246" s="132" t="str">
        <f t="shared" si="6"/>
        <v/>
      </c>
    </row>
    <row r="247" spans="1:38" ht="15">
      <c r="A247" s="116" t="str">
        <f t="shared" si="4"/>
        <v/>
      </c>
      <c r="B247" s="117"/>
      <c r="C247" s="118"/>
      <c r="D247" s="119"/>
      <c r="E247" s="120"/>
      <c r="F247" s="121"/>
      <c r="G247" s="122" t="str">
        <f>IF(E247&lt;&gt;"","4","")</f>
        <v/>
      </c>
      <c r="H247" s="151" t="str">
        <f>IF(E247&lt;&gt;"",БД!$G$7,"")</f>
        <v/>
      </c>
      <c r="I247" s="133"/>
      <c r="J247" s="134"/>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8"/>
      <c r="AI247" s="129"/>
      <c r="AJ247" s="130" t="str">
        <f t="shared" si="3"/>
        <v/>
      </c>
      <c r="AK247" s="131" t="str">
        <f t="shared" si="5"/>
        <v/>
      </c>
      <c r="AL247" s="132" t="str">
        <f t="shared" si="6"/>
        <v/>
      </c>
    </row>
    <row r="248" spans="1:38" ht="15">
      <c r="A248" s="135" t="str">
        <f t="shared" si="4"/>
        <v/>
      </c>
      <c r="B248" s="136"/>
      <c r="C248" s="137"/>
      <c r="D248" s="138"/>
      <c r="E248" s="139"/>
      <c r="F248" s="140"/>
      <c r="G248" s="141" t="str">
        <f>IF(E248&lt;&gt;"","5","")</f>
        <v/>
      </c>
      <c r="H248" s="152" t="str">
        <f>IF(E248&lt;&gt;"",БД!$G$8,"")</f>
        <v/>
      </c>
      <c r="I248" s="153"/>
      <c r="J248" s="154"/>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6"/>
      <c r="AI248" s="147"/>
      <c r="AJ248" s="148" t="str">
        <f t="shared" si="3"/>
        <v/>
      </c>
      <c r="AK248" s="149" t="str">
        <f t="shared" si="5"/>
        <v/>
      </c>
      <c r="AL248" s="132" t="str">
        <f t="shared" si="6"/>
        <v/>
      </c>
    </row>
    <row r="249" spans="1:38" ht="15">
      <c r="A249" s="99" t="str">
        <f t="shared" si="4"/>
        <v/>
      </c>
      <c r="B249" s="100"/>
      <c r="C249" s="101"/>
      <c r="D249" s="102"/>
      <c r="E249" s="103"/>
      <c r="F249" s="104"/>
      <c r="G249" s="105" t="str">
        <f>IF(E249&lt;&gt;"","1","")</f>
        <v/>
      </c>
      <c r="H249" s="150" t="str">
        <f>IF(E249&lt;&gt;"",БД!$G$4,"")</f>
        <v/>
      </c>
      <c r="I249" s="107"/>
      <c r="J249" s="108"/>
      <c r="K249" s="109"/>
      <c r="L249" s="109"/>
      <c r="M249" s="109"/>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1"/>
      <c r="AI249" s="112"/>
      <c r="AJ249" s="113" t="str">
        <f t="shared" si="3"/>
        <v/>
      </c>
      <c r="AK249" s="114" t="str">
        <f t="shared" si="5"/>
        <v/>
      </c>
      <c r="AL249" s="132" t="str">
        <f t="shared" si="6"/>
        <v/>
      </c>
    </row>
    <row r="250" spans="1:38" ht="15">
      <c r="A250" s="116" t="str">
        <f t="shared" si="4"/>
        <v/>
      </c>
      <c r="B250" s="117"/>
      <c r="C250" s="118"/>
      <c r="D250" s="119"/>
      <c r="E250" s="120"/>
      <c r="F250" s="121"/>
      <c r="G250" s="122" t="str">
        <f>IF(E250&lt;&gt;"","2","")</f>
        <v/>
      </c>
      <c r="H250" s="151" t="str">
        <f>IF(E250&lt;&gt;"",БД!$G$5,"")</f>
        <v/>
      </c>
      <c r="I250" s="133"/>
      <c r="J250" s="134"/>
      <c r="K250" s="127"/>
      <c r="L250" s="127"/>
      <c r="M250" s="127"/>
      <c r="N250" s="127"/>
      <c r="O250" s="126"/>
      <c r="P250" s="127"/>
      <c r="Q250" s="127"/>
      <c r="R250" s="127"/>
      <c r="S250" s="127"/>
      <c r="T250" s="127"/>
      <c r="U250" s="127"/>
      <c r="V250" s="127"/>
      <c r="W250" s="127"/>
      <c r="X250" s="127"/>
      <c r="Y250" s="127"/>
      <c r="Z250" s="127"/>
      <c r="AA250" s="127"/>
      <c r="AB250" s="127"/>
      <c r="AC250" s="127"/>
      <c r="AD250" s="127"/>
      <c r="AE250" s="127"/>
      <c r="AF250" s="127"/>
      <c r="AG250" s="127"/>
      <c r="AH250" s="128"/>
      <c r="AI250" s="129"/>
      <c r="AJ250" s="130" t="str">
        <f t="shared" si="3"/>
        <v/>
      </c>
      <c r="AK250" s="131" t="str">
        <f t="shared" si="5"/>
        <v/>
      </c>
      <c r="AL250" s="132" t="str">
        <f t="shared" si="6"/>
        <v/>
      </c>
    </row>
    <row r="251" spans="1:38" ht="15">
      <c r="A251" s="116" t="str">
        <f t="shared" si="4"/>
        <v/>
      </c>
      <c r="B251" s="117"/>
      <c r="C251" s="118"/>
      <c r="D251" s="119"/>
      <c r="E251" s="120"/>
      <c r="F251" s="121"/>
      <c r="G251" s="122" t="str">
        <f>IF(E251&lt;&gt;"","3","")</f>
        <v/>
      </c>
      <c r="H251" s="151" t="str">
        <f>IF(E251&lt;&gt;"",БД!$G$6,"")</f>
        <v/>
      </c>
      <c r="I251" s="133"/>
      <c r="J251" s="134"/>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8"/>
      <c r="AI251" s="129"/>
      <c r="AJ251" s="130" t="str">
        <f t="shared" si="3"/>
        <v/>
      </c>
      <c r="AK251" s="131" t="str">
        <f t="shared" si="5"/>
        <v/>
      </c>
      <c r="AL251" s="132" t="str">
        <f t="shared" si="6"/>
        <v/>
      </c>
    </row>
    <row r="252" spans="1:38" ht="15">
      <c r="A252" s="116" t="str">
        <f t="shared" si="4"/>
        <v/>
      </c>
      <c r="B252" s="117"/>
      <c r="C252" s="118"/>
      <c r="D252" s="119"/>
      <c r="E252" s="120"/>
      <c r="F252" s="121"/>
      <c r="G252" s="122" t="str">
        <f>IF(E252&lt;&gt;"","4","")</f>
        <v/>
      </c>
      <c r="H252" s="151" t="str">
        <f>IF(E252&lt;&gt;"",БД!$G$7,"")</f>
        <v/>
      </c>
      <c r="I252" s="133"/>
      <c r="J252" s="13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8"/>
      <c r="AI252" s="129"/>
      <c r="AJ252" s="130" t="str">
        <f t="shared" si="3"/>
        <v/>
      </c>
      <c r="AK252" s="131" t="str">
        <f t="shared" si="5"/>
        <v/>
      </c>
      <c r="AL252" s="132" t="str">
        <f t="shared" si="6"/>
        <v/>
      </c>
    </row>
    <row r="253" spans="1:38" ht="15">
      <c r="A253" s="135" t="str">
        <f t="shared" si="4"/>
        <v/>
      </c>
      <c r="B253" s="136"/>
      <c r="C253" s="137"/>
      <c r="D253" s="138"/>
      <c r="E253" s="139"/>
      <c r="F253" s="140"/>
      <c r="G253" s="141" t="str">
        <f>IF(E253&lt;&gt;"","5","")</f>
        <v/>
      </c>
      <c r="H253" s="152" t="str">
        <f>IF(E253&lt;&gt;"",БД!$G$8,"")</f>
        <v/>
      </c>
      <c r="I253" s="153"/>
      <c r="J253" s="154"/>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6"/>
      <c r="AI253" s="147"/>
      <c r="AJ253" s="148" t="str">
        <f t="shared" si="3"/>
        <v/>
      </c>
      <c r="AK253" s="149" t="str">
        <f t="shared" si="5"/>
        <v/>
      </c>
      <c r="AL253" s="132" t="str">
        <f t="shared" si="6"/>
        <v/>
      </c>
    </row>
    <row r="254" spans="1:38" ht="15">
      <c r="A254" s="99" t="str">
        <f t="shared" si="4"/>
        <v/>
      </c>
      <c r="B254" s="100"/>
      <c r="C254" s="101"/>
      <c r="D254" s="102"/>
      <c r="E254" s="103"/>
      <c r="F254" s="104"/>
      <c r="G254" s="105" t="str">
        <f>IF(E254&lt;&gt;"","1","")</f>
        <v/>
      </c>
      <c r="H254" s="150" t="str">
        <f>IF(E254&lt;&gt;"",БД!$G$4,"")</f>
        <v/>
      </c>
      <c r="I254" s="107"/>
      <c r="J254" s="108"/>
      <c r="K254" s="109"/>
      <c r="L254" s="109"/>
      <c r="M254" s="109"/>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1"/>
      <c r="AI254" s="112"/>
      <c r="AJ254" s="113" t="str">
        <f t="shared" si="3"/>
        <v/>
      </c>
      <c r="AK254" s="114" t="str">
        <f t="shared" si="5"/>
        <v/>
      </c>
      <c r="AL254" s="132" t="str">
        <f t="shared" si="6"/>
        <v/>
      </c>
    </row>
    <row r="255" spans="1:38" ht="15">
      <c r="A255" s="116" t="str">
        <f t="shared" si="4"/>
        <v/>
      </c>
      <c r="B255" s="117"/>
      <c r="C255" s="118"/>
      <c r="D255" s="119"/>
      <c r="E255" s="120"/>
      <c r="F255" s="121"/>
      <c r="G255" s="122" t="str">
        <f>IF(E255&lt;&gt;"","2","")</f>
        <v/>
      </c>
      <c r="H255" s="151" t="str">
        <f>IF(E255&lt;&gt;"",БД!$G$5,"")</f>
        <v/>
      </c>
      <c r="I255" s="133"/>
      <c r="J255" s="134"/>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8"/>
      <c r="AI255" s="129"/>
      <c r="AJ255" s="130" t="str">
        <f t="shared" si="3"/>
        <v/>
      </c>
      <c r="AK255" s="131" t="str">
        <f t="shared" si="5"/>
        <v/>
      </c>
      <c r="AL255" s="132" t="str">
        <f t="shared" si="6"/>
        <v/>
      </c>
    </row>
    <row r="256" spans="1:38" ht="15">
      <c r="A256" s="116" t="str">
        <f t="shared" si="4"/>
        <v/>
      </c>
      <c r="B256" s="117"/>
      <c r="C256" s="118"/>
      <c r="D256" s="119"/>
      <c r="E256" s="120"/>
      <c r="F256" s="121"/>
      <c r="G256" s="122" t="str">
        <f>IF(E256&lt;&gt;"","3","")</f>
        <v/>
      </c>
      <c r="H256" s="151" t="str">
        <f>IF(E256&lt;&gt;"",БД!$G$6,"")</f>
        <v/>
      </c>
      <c r="I256" s="133"/>
      <c r="J256" s="134"/>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8"/>
      <c r="AI256" s="129"/>
      <c r="AJ256" s="130" t="str">
        <f t="shared" si="3"/>
        <v/>
      </c>
      <c r="AK256" s="131" t="str">
        <f t="shared" si="5"/>
        <v/>
      </c>
      <c r="AL256" s="132" t="str">
        <f t="shared" si="6"/>
        <v/>
      </c>
    </row>
    <row r="257" spans="1:38" ht="15">
      <c r="A257" s="116" t="str">
        <f t="shared" si="4"/>
        <v/>
      </c>
      <c r="B257" s="117"/>
      <c r="C257" s="118"/>
      <c r="D257" s="119"/>
      <c r="E257" s="120"/>
      <c r="F257" s="121"/>
      <c r="G257" s="122" t="str">
        <f>IF(E257&lt;&gt;"","4","")</f>
        <v/>
      </c>
      <c r="H257" s="151" t="str">
        <f>IF(E257&lt;&gt;"",БД!$G$7,"")</f>
        <v/>
      </c>
      <c r="I257" s="133"/>
      <c r="J257" s="134"/>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8"/>
      <c r="AI257" s="129"/>
      <c r="AJ257" s="130" t="str">
        <f t="shared" si="3"/>
        <v/>
      </c>
      <c r="AK257" s="131" t="str">
        <f t="shared" si="5"/>
        <v/>
      </c>
      <c r="AL257" s="132" t="str">
        <f t="shared" si="6"/>
        <v/>
      </c>
    </row>
    <row r="258" spans="1:38" ht="15">
      <c r="A258" s="135" t="str">
        <f t="shared" si="4"/>
        <v/>
      </c>
      <c r="B258" s="136"/>
      <c r="C258" s="137"/>
      <c r="D258" s="138"/>
      <c r="E258" s="139"/>
      <c r="F258" s="140"/>
      <c r="G258" s="141" t="str">
        <f>IF(E258&lt;&gt;"","5","")</f>
        <v/>
      </c>
      <c r="H258" s="152" t="str">
        <f>IF(E258&lt;&gt;"",БД!$G$8,"")</f>
        <v/>
      </c>
      <c r="I258" s="153"/>
      <c r="J258" s="154"/>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6"/>
      <c r="AI258" s="147"/>
      <c r="AJ258" s="148" t="str">
        <f t="shared" si="3"/>
        <v/>
      </c>
      <c r="AK258" s="149" t="str">
        <f t="shared" si="5"/>
        <v/>
      </c>
      <c r="AL258" s="132" t="str">
        <f t="shared" si="6"/>
        <v/>
      </c>
    </row>
  </sheetData>
  <mergeCells count="20">
    <mergeCell ref="AK9:AK11"/>
    <mergeCell ref="J10:O10"/>
    <mergeCell ref="P10:R10"/>
    <mergeCell ref="S10:V10"/>
    <mergeCell ref="W10:AB10"/>
    <mergeCell ref="AC10:AH10"/>
    <mergeCell ref="C3:AI3"/>
    <mergeCell ref="C5:K5"/>
    <mergeCell ref="C7:K7"/>
    <mergeCell ref="A9:A11"/>
    <mergeCell ref="B9:B11"/>
    <mergeCell ref="C9:C11"/>
    <mergeCell ref="D9:D11"/>
    <mergeCell ref="AI9:AI11"/>
    <mergeCell ref="J9:AH9"/>
    <mergeCell ref="E9:E11"/>
    <mergeCell ref="F9:F11"/>
    <mergeCell ref="G9:G11"/>
    <mergeCell ref="H9:H11"/>
    <mergeCell ref="I9:I11"/>
  </mergeCells>
  <conditionalFormatting sqref="AK14:AK258">
    <cfRule type="expression" dxfId="128" priority="1">
      <formula>AND(AL14&gt;0,AL14&lt;&gt;"")</formula>
    </cfRule>
  </conditionalFormatting>
  <conditionalFormatting sqref="AJ13">
    <cfRule type="expression" dxfId="127" priority="2">
      <formula>$AL$13&gt;0</formula>
    </cfRule>
  </conditionalFormatting>
  <conditionalFormatting sqref="AK14:AL258">
    <cfRule type="containsText" dxfId="126" priority="3" operator="containsText" text="ВНИМАНИЕ! Сумма по строке не сходится с общей численностью выпускников! Исправьте ошибку в расчетах, пока это сообщение не исчезнет!">
      <formula>NOT(ISERROR(SEARCH(("ВНИМАНИЕ! Сумма по строке не сходится с общей численностью выпускников! Исправьте ошибку в расчетах, пока это сообщение не исчезнет!"),(AK14))))</formula>
    </cfRule>
  </conditionalFormatting>
  <conditionalFormatting sqref="I14:AJ258">
    <cfRule type="expression" dxfId="125" priority="4">
      <formula>NOT($G14="")</formula>
    </cfRule>
  </conditionalFormatting>
  <conditionalFormatting sqref="A14:AL258">
    <cfRule type="expression" dxfId="124" priority="5">
      <formula>AND(ISEVEN($A14),$A14&lt;&gt;"")</formula>
    </cfRule>
  </conditionalFormatting>
  <conditionalFormatting sqref="I13:AH13">
    <cfRule type="expression" dxfId="123" priority="6">
      <formula>$AL$13&gt;0</formula>
    </cfRule>
  </conditionalFormatting>
  <dataValidations count="1">
    <dataValidation type="decimal" allowBlank="1" showDropDown="1" showErrorMessage="1" sqref="I14:AH258 AJ14:AJ258">
      <formula1>0</formula1>
      <formula2>100000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166"/>
  <sheetViews>
    <sheetView tabSelected="1" view="pageBreakPreview" zoomScaleNormal="100" zoomScaleSheetLayoutView="100" workbookViewId="0">
      <pane xSplit="1" ySplit="1" topLeftCell="B2" activePane="bottomRight" state="frozen"/>
      <selection pane="topRight" activeCell="B1" sqref="B1"/>
      <selection pane="bottomLeft" activeCell="A2" sqref="A2"/>
      <selection pane="bottomRight" activeCell="F146" sqref="F146"/>
    </sheetView>
  </sheetViews>
  <sheetFormatPr defaultColWidth="12.5703125" defaultRowHeight="15.75" customHeight="1"/>
  <cols>
    <col min="1" max="1" width="5.7109375" customWidth="1"/>
    <col min="2" max="2" width="32.28515625" customWidth="1"/>
    <col min="3" max="3" width="18.42578125" customWidth="1"/>
    <col min="4" max="4" width="90.7109375" customWidth="1"/>
    <col min="5" max="5" width="4" customWidth="1"/>
    <col min="6" max="6" width="72.5703125" customWidth="1"/>
    <col min="7" max="7" width="16.42578125" customWidth="1"/>
    <col min="8" max="8" width="20.140625" customWidth="1"/>
    <col min="9" max="9" width="19.42578125" customWidth="1"/>
    <col min="10" max="10" width="19.85546875" customWidth="1"/>
    <col min="15" max="15" width="33.7109375" customWidth="1"/>
    <col min="16" max="16" width="13.28515625" customWidth="1"/>
  </cols>
  <sheetData>
    <row r="1" spans="1:16" ht="33" customHeight="1" thickTop="1">
      <c r="A1" s="178" t="s">
        <v>1269</v>
      </c>
      <c r="B1" s="180" t="s">
        <v>1270</v>
      </c>
      <c r="C1" s="201" t="s">
        <v>1317</v>
      </c>
      <c r="D1" s="183" t="s">
        <v>1318</v>
      </c>
      <c r="E1" s="201" t="s">
        <v>1275</v>
      </c>
      <c r="F1" s="202" t="s">
        <v>1319</v>
      </c>
      <c r="G1" s="205" t="s">
        <v>1277</v>
      </c>
      <c r="H1" s="211" t="s">
        <v>1320</v>
      </c>
      <c r="I1" s="212"/>
      <c r="J1" s="212"/>
      <c r="K1" s="212"/>
      <c r="L1" s="212"/>
      <c r="M1" s="212"/>
      <c r="N1" s="212"/>
      <c r="O1" s="212"/>
      <c r="P1" s="212"/>
    </row>
    <row r="2" spans="1:16" ht="49.5" customHeight="1">
      <c r="A2" s="179"/>
      <c r="B2" s="181"/>
      <c r="C2" s="184"/>
      <c r="D2" s="184"/>
      <c r="E2" s="184"/>
      <c r="F2" s="203"/>
      <c r="G2" s="179"/>
      <c r="H2" s="207" t="s">
        <v>1281</v>
      </c>
      <c r="I2" s="174"/>
      <c r="J2" s="174"/>
      <c r="K2" s="174"/>
      <c r="L2" s="174"/>
      <c r="M2" s="175"/>
      <c r="N2" s="208" t="s">
        <v>1282</v>
      </c>
      <c r="O2" s="174"/>
      <c r="P2" s="175"/>
    </row>
    <row r="3" spans="1:16" ht="269.25" customHeight="1">
      <c r="A3" s="179"/>
      <c r="B3" s="182"/>
      <c r="C3" s="185"/>
      <c r="D3" s="185"/>
      <c r="E3" s="185"/>
      <c r="F3" s="204"/>
      <c r="G3" s="206"/>
      <c r="H3" s="157" t="s">
        <v>1286</v>
      </c>
      <c r="I3" s="158" t="s">
        <v>1287</v>
      </c>
      <c r="J3" s="158" t="s">
        <v>1288</v>
      </c>
      <c r="K3" s="159" t="s">
        <v>1289</v>
      </c>
      <c r="L3" s="159" t="s">
        <v>1290</v>
      </c>
      <c r="M3" s="159" t="s">
        <v>1291</v>
      </c>
      <c r="N3" s="160" t="s">
        <v>1292</v>
      </c>
      <c r="O3" s="161" t="s">
        <v>1293</v>
      </c>
      <c r="P3" s="160" t="s">
        <v>1294</v>
      </c>
    </row>
    <row r="4" spans="1:16" thickBot="1">
      <c r="A4" s="68">
        <v>-1</v>
      </c>
      <c r="B4" s="69">
        <v>0</v>
      </c>
      <c r="C4" s="71" t="s">
        <v>1312</v>
      </c>
      <c r="D4" s="70">
        <v>4</v>
      </c>
      <c r="E4" s="71" t="s">
        <v>1313</v>
      </c>
      <c r="F4" s="72">
        <v>6</v>
      </c>
      <c r="G4" s="73">
        <v>7</v>
      </c>
      <c r="H4" s="74">
        <v>8</v>
      </c>
      <c r="I4" s="70">
        <v>9</v>
      </c>
      <c r="J4" s="70">
        <v>10</v>
      </c>
      <c r="K4" s="70">
        <v>11</v>
      </c>
      <c r="L4" s="70">
        <v>12</v>
      </c>
      <c r="M4" s="70">
        <v>13</v>
      </c>
      <c r="N4" s="77">
        <v>14</v>
      </c>
      <c r="O4" s="77">
        <v>15</v>
      </c>
      <c r="P4" s="77">
        <v>16</v>
      </c>
    </row>
    <row r="5" spans="1:16" ht="16.5" thickTop="1" thickBot="1">
      <c r="A5" s="82"/>
      <c r="B5" s="83"/>
      <c r="C5" s="165"/>
      <c r="D5" s="84"/>
      <c r="E5" s="88"/>
      <c r="F5" s="89"/>
      <c r="G5" s="90">
        <f t="shared" ref="G5:P5" ca="1" si="0">SUMIFS(G6:G165,$E$6:$E$165,1)</f>
        <v>1027</v>
      </c>
      <c r="H5" s="91">
        <f t="shared" ca="1" si="0"/>
        <v>653</v>
      </c>
      <c r="I5" s="92">
        <f t="shared" ca="1" si="0"/>
        <v>653</v>
      </c>
      <c r="J5" s="92">
        <f t="shared" ca="1" si="0"/>
        <v>586</v>
      </c>
      <c r="K5" s="92">
        <f t="shared" ca="1" si="0"/>
        <v>0</v>
      </c>
      <c r="L5" s="93">
        <f t="shared" ca="1" si="0"/>
        <v>0</v>
      </c>
      <c r="M5" s="93">
        <f t="shared" ca="1" si="0"/>
        <v>25</v>
      </c>
      <c r="N5" s="93">
        <f t="shared" ca="1" si="0"/>
        <v>337</v>
      </c>
      <c r="O5" s="93">
        <f t="shared" ca="1" si="0"/>
        <v>0</v>
      </c>
      <c r="P5" s="93">
        <f t="shared" ca="1" si="0"/>
        <v>12</v>
      </c>
    </row>
    <row r="6" spans="1:16" thickTop="1">
      <c r="A6" s="99">
        <f t="shared" ref="A6:A37" ca="1" si="1">IF(C6="","",IF(C5=C6,A5,A5+1))</f>
        <v>1</v>
      </c>
      <c r="B6" s="167" t="str">
        <f ca="1">IFERROR(__xludf.DUMMYFUNCTION("""COMPUTED_VALUE"""),"ГБПОУ МО ""Колледж ""Подмосковье""")</f>
        <v>ГБПОУ МО "Колледж "Подмосковье"</v>
      </c>
      <c r="C6" s="103" t="str">
        <f ca="1">IFERROR(__xludf.DUMMYFUNCTION("""COMPUTED_VALUE"""),"08.01.26")</f>
        <v>08.01.26</v>
      </c>
      <c r="D6" s="170"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E6" s="105" t="str">
        <f ca="1">IF(C6&lt;&gt;"","1","")</f>
        <v>1</v>
      </c>
      <c r="F6" s="106" t="str">
        <f ca="1">IF(C6&lt;&gt;"",БД!$G$4,"")</f>
        <v>Всего (общая численность выпускников)</v>
      </c>
      <c r="G6" s="107">
        <v>24</v>
      </c>
      <c r="H6" s="108">
        <v>16</v>
      </c>
      <c r="I6" s="109">
        <v>16</v>
      </c>
      <c r="J6" s="109">
        <v>13</v>
      </c>
      <c r="K6" s="109"/>
      <c r="L6" s="110"/>
      <c r="M6" s="109">
        <v>4</v>
      </c>
      <c r="N6" s="109">
        <v>4</v>
      </c>
      <c r="O6" s="110"/>
      <c r="P6" s="110"/>
    </row>
    <row r="7" spans="1:16" ht="15">
      <c r="A7" s="116">
        <f t="shared" ca="1" si="1"/>
        <v>1</v>
      </c>
      <c r="B7" s="168" t="str">
        <f ca="1">IFERROR(__xludf.DUMMYFUNCTION("""COMPUTED_VALUE"""),"ГБПОУ МО ""Колледж ""Подмосковье""")</f>
        <v>ГБПОУ МО "Колледж "Подмосковье"</v>
      </c>
      <c r="C7" s="120" t="str">
        <f ca="1">IFERROR(__xludf.DUMMYFUNCTION("""COMPUTED_VALUE"""),"08.01.26")</f>
        <v>08.01.26</v>
      </c>
      <c r="D7" s="17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E7" s="122" t="str">
        <f ca="1">IF(C7&lt;&gt;"","2","")</f>
        <v>2</v>
      </c>
      <c r="F7" s="123" t="str">
        <f ca="1">IF(C7&lt;&gt;"",БД!$G$5,"")</f>
        <v>из общей численности выпускников (из строки 01): лица с ОВЗ</v>
      </c>
      <c r="G7" s="124"/>
      <c r="H7" s="125"/>
      <c r="I7" s="127"/>
      <c r="J7" s="127"/>
      <c r="K7" s="127"/>
      <c r="L7" s="127"/>
      <c r="M7" s="126"/>
      <c r="N7" s="127"/>
      <c r="O7" s="127"/>
      <c r="P7" s="127"/>
    </row>
    <row r="8" spans="1:16" ht="15">
      <c r="A8" s="116">
        <f t="shared" ca="1" si="1"/>
        <v>1</v>
      </c>
      <c r="B8" s="168" t="str">
        <f ca="1">IFERROR(__xludf.DUMMYFUNCTION("""COMPUTED_VALUE"""),"ГБПОУ МО ""Колледж ""Подмосковье""")</f>
        <v>ГБПОУ МО "Колледж "Подмосковье"</v>
      </c>
      <c r="C8" s="120" t="str">
        <f ca="1">IFERROR(__xludf.DUMMYFUNCTION("""COMPUTED_VALUE"""),"08.01.26")</f>
        <v>08.01.26</v>
      </c>
      <c r="D8" s="17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E8" s="122" t="str">
        <f ca="1">IF(C8&lt;&gt;"","3","")</f>
        <v>3</v>
      </c>
      <c r="F8" s="123" t="str">
        <f ca="1">IF(C8&lt;&gt;"",БД!$G$6,"")</f>
        <v>из числа лиц с ОВЗ (из строки 02): инвалиды и дети-инвалиды</v>
      </c>
      <c r="G8" s="124"/>
      <c r="H8" s="134"/>
      <c r="I8" s="127"/>
      <c r="J8" s="127"/>
      <c r="K8" s="127"/>
      <c r="L8" s="127"/>
      <c r="M8" s="127"/>
      <c r="N8" s="127"/>
      <c r="O8" s="127"/>
      <c r="P8" s="127"/>
    </row>
    <row r="9" spans="1:16" ht="15">
      <c r="A9" s="116">
        <f t="shared" ca="1" si="1"/>
        <v>1</v>
      </c>
      <c r="B9" s="168" t="str">
        <f ca="1">IFERROR(__xludf.DUMMYFUNCTION("""COMPUTED_VALUE"""),"ГБПОУ МО ""Колледж ""Подмосковье""")</f>
        <v>ГБПОУ МО "Колледж "Подмосковье"</v>
      </c>
      <c r="C9" s="120" t="str">
        <f ca="1">IFERROR(__xludf.DUMMYFUNCTION("""COMPUTED_VALUE"""),"08.01.26")</f>
        <v>08.01.26</v>
      </c>
      <c r="D9" s="171"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E9" s="122" t="str">
        <f ca="1">IF(C9&lt;&gt;"","4","")</f>
        <v>4</v>
      </c>
      <c r="F9" s="123" t="str">
        <f ca="1">IF(C9&lt;&gt;"",БД!$G$7,"")</f>
        <v>Инвалиды и дети-инвалиды (кроме учтенных в строке 03)</v>
      </c>
      <c r="G9" s="124"/>
      <c r="H9" s="134"/>
      <c r="I9" s="127"/>
      <c r="J9" s="127"/>
      <c r="K9" s="127"/>
      <c r="L9" s="127"/>
      <c r="M9" s="127"/>
      <c r="N9" s="127"/>
      <c r="O9" s="127"/>
      <c r="P9" s="127"/>
    </row>
    <row r="10" spans="1:16" thickBot="1">
      <c r="A10" s="135">
        <f t="shared" ca="1" si="1"/>
        <v>1</v>
      </c>
      <c r="B10" s="169" t="str">
        <f ca="1">IFERROR(__xludf.DUMMYFUNCTION("""COMPUTED_VALUE"""),"ГБПОУ МО ""Колледж ""Подмосковье""")</f>
        <v>ГБПОУ МО "Колледж "Подмосковье"</v>
      </c>
      <c r="C10" s="139" t="str">
        <f ca="1">IFERROR(__xludf.DUMMYFUNCTION("""COMPUTED_VALUE"""),"08.01.26")</f>
        <v>08.01.26</v>
      </c>
      <c r="D10" s="172" t="str">
        <f ca="1">IFERROR(__xludf.DUMMYFUNCTION("""COMPUTED_VALUE"""),"Мастер по ремонту и обслуживанию инженерных систем жилищно-коммунального хозяйства")</f>
        <v>Мастер по ремонту и обслуживанию инженерных систем жилищно-коммунального хозяйства</v>
      </c>
      <c r="E10" s="141" t="str">
        <f ca="1">IF(C10&lt;&gt;"","5","")</f>
        <v>5</v>
      </c>
      <c r="F10" s="142" t="str">
        <f ca="1">IF(C10&lt;&gt;"",БД!$G$8,"")</f>
        <v>Имеют договор о целевом обучении</v>
      </c>
      <c r="G10" s="143"/>
      <c r="H10" s="144"/>
      <c r="I10" s="145"/>
      <c r="J10" s="145"/>
      <c r="K10" s="145"/>
      <c r="L10" s="145"/>
      <c r="M10" s="145"/>
      <c r="N10" s="145"/>
      <c r="O10" s="145"/>
      <c r="P10" s="145"/>
    </row>
    <row r="11" spans="1:16" thickTop="1">
      <c r="A11" s="99">
        <f t="shared" ca="1" si="1"/>
        <v>2</v>
      </c>
      <c r="B11" s="167" t="str">
        <f ca="1">IFERROR(__xludf.DUMMYFUNCTION("""COMPUTED_VALUE"""),"ГБПОУ МО ""Колледж ""Подмосковье""")</f>
        <v>ГБПОУ МО "Колледж "Подмосковье"</v>
      </c>
      <c r="C11" s="103" t="str">
        <f ca="1">IFERROR(__xludf.DUMMYFUNCTION("""COMPUTED_VALUE"""),"13.01.10")</f>
        <v>13.01.10</v>
      </c>
      <c r="D11" s="170"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E11" s="105" t="str">
        <f ca="1">IF(C11&lt;&gt;"","1","")</f>
        <v>1</v>
      </c>
      <c r="F11" s="150" t="str">
        <f ca="1">IF(C11&lt;&gt;"",БД!$G$4,"")</f>
        <v>Всего (общая численность выпускников)</v>
      </c>
      <c r="G11" s="107">
        <v>25</v>
      </c>
      <c r="H11" s="108">
        <v>13</v>
      </c>
      <c r="I11" s="109">
        <v>13</v>
      </c>
      <c r="J11" s="109">
        <v>9</v>
      </c>
      <c r="K11" s="109"/>
      <c r="L11" s="110"/>
      <c r="M11" s="109">
        <v>2</v>
      </c>
      <c r="N11" s="109">
        <v>10</v>
      </c>
      <c r="O11" s="110"/>
      <c r="P11" s="109"/>
    </row>
    <row r="12" spans="1:16" ht="15">
      <c r="A12" s="116">
        <f t="shared" ca="1" si="1"/>
        <v>2</v>
      </c>
      <c r="B12" s="168" t="str">
        <f ca="1">IFERROR(__xludf.DUMMYFUNCTION("""COMPUTED_VALUE"""),"ГБПОУ МО ""Колледж ""Подмосковье""")</f>
        <v>ГБПОУ МО "Колледж "Подмосковье"</v>
      </c>
      <c r="C12" s="120" t="str">
        <f ca="1">IFERROR(__xludf.DUMMYFUNCTION("""COMPUTED_VALUE"""),"13.01.10")</f>
        <v>13.01.10</v>
      </c>
      <c r="D12" s="17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E12" s="122" t="str">
        <f ca="1">IF(C12&lt;&gt;"","2","")</f>
        <v>2</v>
      </c>
      <c r="F12" s="151" t="str">
        <f ca="1">IF(C12&lt;&gt;"",БД!$G$5,"")</f>
        <v>из общей численности выпускников (из строки 01): лица с ОВЗ</v>
      </c>
      <c r="G12" s="124"/>
      <c r="H12" s="134"/>
      <c r="I12" s="127"/>
      <c r="J12" s="127"/>
      <c r="K12" s="127"/>
      <c r="L12" s="127"/>
      <c r="M12" s="127"/>
      <c r="N12" s="127"/>
      <c r="O12" s="127"/>
      <c r="P12" s="127"/>
    </row>
    <row r="13" spans="1:16" ht="15">
      <c r="A13" s="116">
        <f t="shared" ca="1" si="1"/>
        <v>2</v>
      </c>
      <c r="B13" s="168" t="str">
        <f ca="1">IFERROR(__xludf.DUMMYFUNCTION("""COMPUTED_VALUE"""),"ГБПОУ МО ""Колледж ""Подмосковье""")</f>
        <v>ГБПОУ МО "Колледж "Подмосковье"</v>
      </c>
      <c r="C13" s="120" t="str">
        <f ca="1">IFERROR(__xludf.DUMMYFUNCTION("""COMPUTED_VALUE"""),"13.01.10")</f>
        <v>13.01.10</v>
      </c>
      <c r="D13" s="17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E13" s="122" t="str">
        <f ca="1">IF(C13&lt;&gt;"","3","")</f>
        <v>3</v>
      </c>
      <c r="F13" s="151" t="str">
        <f ca="1">IF(C13&lt;&gt;"",БД!$G$6,"")</f>
        <v>из числа лиц с ОВЗ (из строки 02): инвалиды и дети-инвалиды</v>
      </c>
      <c r="G13" s="133"/>
      <c r="H13" s="134"/>
      <c r="I13" s="127"/>
      <c r="J13" s="127"/>
      <c r="K13" s="127"/>
      <c r="L13" s="127"/>
      <c r="M13" s="127"/>
      <c r="N13" s="127"/>
      <c r="O13" s="127"/>
      <c r="P13" s="127"/>
    </row>
    <row r="14" spans="1:16" ht="15">
      <c r="A14" s="116">
        <f t="shared" ca="1" si="1"/>
        <v>2</v>
      </c>
      <c r="B14" s="168" t="str">
        <f ca="1">IFERROR(__xludf.DUMMYFUNCTION("""COMPUTED_VALUE"""),"ГБПОУ МО ""Колледж ""Подмосковье""")</f>
        <v>ГБПОУ МО "Колледж "Подмосковье"</v>
      </c>
      <c r="C14" s="120" t="str">
        <f ca="1">IFERROR(__xludf.DUMMYFUNCTION("""COMPUTED_VALUE"""),"13.01.10")</f>
        <v>13.01.10</v>
      </c>
      <c r="D14" s="171"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E14" s="122" t="str">
        <f ca="1">IF(C14&lt;&gt;"","4","")</f>
        <v>4</v>
      </c>
      <c r="F14" s="151" t="str">
        <f ca="1">IF(C14&lt;&gt;"",БД!$G$7,"")</f>
        <v>Инвалиды и дети-инвалиды (кроме учтенных в строке 03)</v>
      </c>
      <c r="G14" s="124">
        <v>1</v>
      </c>
      <c r="H14" s="125">
        <v>1</v>
      </c>
      <c r="I14" s="126">
        <v>1</v>
      </c>
      <c r="J14" s="126">
        <v>1</v>
      </c>
      <c r="K14" s="127"/>
      <c r="L14" s="127"/>
      <c r="M14" s="127"/>
      <c r="N14" s="127"/>
      <c r="O14" s="127"/>
      <c r="P14" s="127"/>
    </row>
    <row r="15" spans="1:16" thickBot="1">
      <c r="A15" s="135">
        <f t="shared" ca="1" si="1"/>
        <v>2</v>
      </c>
      <c r="B15" s="169" t="str">
        <f ca="1">IFERROR(__xludf.DUMMYFUNCTION("""COMPUTED_VALUE"""),"ГБПОУ МО ""Колледж ""Подмосковье""")</f>
        <v>ГБПОУ МО "Колледж "Подмосковье"</v>
      </c>
      <c r="C15" s="139" t="str">
        <f ca="1">IFERROR(__xludf.DUMMYFUNCTION("""COMPUTED_VALUE"""),"13.01.10")</f>
        <v>13.01.10</v>
      </c>
      <c r="D15" s="172" t="str">
        <f ca="1">IFERROR(__xludf.DUMMYFUNCTION("""COMPUTED_VALUE"""),"Электромонтер по ремонту и обслуживанию электрооборудования (по отраслям)")</f>
        <v>Электромонтер по ремонту и обслуживанию электрооборудования (по отраслям)</v>
      </c>
      <c r="E15" s="141" t="str">
        <f ca="1">IF(C15&lt;&gt;"","5","")</f>
        <v>5</v>
      </c>
      <c r="F15" s="152" t="str">
        <f ca="1">IF(C15&lt;&gt;"",БД!$G$8,"")</f>
        <v>Имеют договор о целевом обучении</v>
      </c>
      <c r="G15" s="143"/>
      <c r="H15" s="144"/>
      <c r="I15" s="145"/>
      <c r="J15" s="145"/>
      <c r="K15" s="145"/>
      <c r="L15" s="145"/>
      <c r="M15" s="145"/>
      <c r="N15" s="145"/>
      <c r="O15" s="145"/>
      <c r="P15" s="145"/>
    </row>
    <row r="16" spans="1:16" thickTop="1">
      <c r="A16" s="99">
        <f t="shared" ca="1" si="1"/>
        <v>3</v>
      </c>
      <c r="B16" s="167" t="str">
        <f ca="1">IFERROR(__xludf.DUMMYFUNCTION("""COMPUTED_VALUE"""),"ГБПОУ МО ""Колледж ""Подмосковье""")</f>
        <v>ГБПОУ МО "Колледж "Подмосковье"</v>
      </c>
      <c r="C16" s="103" t="str">
        <f ca="1">IFERROR(__xludf.DUMMYFUNCTION("""COMPUTED_VALUE"""),"15.01.05")</f>
        <v>15.01.05</v>
      </c>
      <c r="D16" s="170"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E16" s="105" t="str">
        <f ca="1">IF(C16&lt;&gt;"","1","")</f>
        <v>1</v>
      </c>
      <c r="F16" s="150" t="str">
        <f ca="1">IF(C16&lt;&gt;"",БД!$G$4,"")</f>
        <v>Всего (общая численность выпускников)</v>
      </c>
      <c r="G16" s="107">
        <v>25</v>
      </c>
      <c r="H16" s="108">
        <v>8</v>
      </c>
      <c r="I16" s="109">
        <v>8</v>
      </c>
      <c r="J16" s="109">
        <v>6</v>
      </c>
      <c r="K16" s="109"/>
      <c r="L16" s="110"/>
      <c r="M16" s="109">
        <v>1</v>
      </c>
      <c r="N16" s="109">
        <v>16</v>
      </c>
      <c r="O16" s="110"/>
      <c r="P16" s="110"/>
    </row>
    <row r="17" spans="1:16" ht="15">
      <c r="A17" s="116">
        <f t="shared" ca="1" si="1"/>
        <v>3</v>
      </c>
      <c r="B17" s="168" t="str">
        <f ca="1">IFERROR(__xludf.DUMMYFUNCTION("""COMPUTED_VALUE"""),"ГБПОУ МО ""Колледж ""Подмосковье""")</f>
        <v>ГБПОУ МО "Колледж "Подмосковье"</v>
      </c>
      <c r="C17" s="120" t="str">
        <f ca="1">IFERROR(__xludf.DUMMYFUNCTION("""COMPUTED_VALUE"""),"15.01.05")</f>
        <v>15.01.05</v>
      </c>
      <c r="D17" s="17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E17" s="122" t="str">
        <f ca="1">IF(C17&lt;&gt;"","2","")</f>
        <v>2</v>
      </c>
      <c r="F17" s="151" t="str">
        <f ca="1">IF(C17&lt;&gt;"",БД!$G$5,"")</f>
        <v>из общей численности выпускников (из строки 01): лица с ОВЗ</v>
      </c>
      <c r="G17" s="133"/>
      <c r="H17" s="134"/>
      <c r="I17" s="127"/>
      <c r="J17" s="127"/>
      <c r="K17" s="127"/>
      <c r="L17" s="127"/>
      <c r="M17" s="126"/>
      <c r="N17" s="127"/>
      <c r="O17" s="127"/>
      <c r="P17" s="127"/>
    </row>
    <row r="18" spans="1:16" ht="15">
      <c r="A18" s="116">
        <f t="shared" ca="1" si="1"/>
        <v>3</v>
      </c>
      <c r="B18" s="168" t="str">
        <f ca="1">IFERROR(__xludf.DUMMYFUNCTION("""COMPUTED_VALUE"""),"ГБПОУ МО ""Колледж ""Подмосковье""")</f>
        <v>ГБПОУ МО "Колледж "Подмосковье"</v>
      </c>
      <c r="C18" s="120" t="str">
        <f ca="1">IFERROR(__xludf.DUMMYFUNCTION("""COMPUTED_VALUE"""),"15.01.05")</f>
        <v>15.01.05</v>
      </c>
      <c r="D18" s="17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E18" s="122" t="str">
        <f ca="1">IF(C18&lt;&gt;"","3","")</f>
        <v>3</v>
      </c>
      <c r="F18" s="151" t="str">
        <f ca="1">IF(C18&lt;&gt;"",БД!$G$6,"")</f>
        <v>из числа лиц с ОВЗ (из строки 02): инвалиды и дети-инвалиды</v>
      </c>
      <c r="G18" s="133"/>
      <c r="H18" s="134"/>
      <c r="I18" s="127"/>
      <c r="J18" s="127"/>
      <c r="K18" s="127"/>
      <c r="L18" s="127"/>
      <c r="M18" s="127"/>
      <c r="N18" s="127"/>
      <c r="O18" s="127"/>
      <c r="P18" s="127"/>
    </row>
    <row r="19" spans="1:16" ht="15">
      <c r="A19" s="116">
        <f t="shared" ca="1" si="1"/>
        <v>3</v>
      </c>
      <c r="B19" s="168" t="str">
        <f ca="1">IFERROR(__xludf.DUMMYFUNCTION("""COMPUTED_VALUE"""),"ГБПОУ МО ""Колледж ""Подмосковье""")</f>
        <v>ГБПОУ МО "Колледж "Подмосковье"</v>
      </c>
      <c r="C19" s="120" t="str">
        <f ca="1">IFERROR(__xludf.DUMMYFUNCTION("""COMPUTED_VALUE"""),"15.01.05")</f>
        <v>15.01.05</v>
      </c>
      <c r="D19" s="171"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E19" s="122" t="str">
        <f ca="1">IF(C19&lt;&gt;"","4","")</f>
        <v>4</v>
      </c>
      <c r="F19" s="151" t="str">
        <f ca="1">IF(C19&lt;&gt;"",БД!$G$7,"")</f>
        <v>Инвалиды и дети-инвалиды (кроме учтенных в строке 03)</v>
      </c>
      <c r="G19" s="133"/>
      <c r="H19" s="134"/>
      <c r="I19" s="127"/>
      <c r="J19" s="127"/>
      <c r="K19" s="127"/>
      <c r="L19" s="127"/>
      <c r="M19" s="127"/>
      <c r="N19" s="127"/>
      <c r="O19" s="127"/>
      <c r="P19" s="127"/>
    </row>
    <row r="20" spans="1:16" thickBot="1">
      <c r="A20" s="135">
        <f t="shared" ca="1" si="1"/>
        <v>3</v>
      </c>
      <c r="B20" s="169" t="str">
        <f ca="1">IFERROR(__xludf.DUMMYFUNCTION("""COMPUTED_VALUE"""),"ГБПОУ МО ""Колледж ""Подмосковье""")</f>
        <v>ГБПОУ МО "Колледж "Подмосковье"</v>
      </c>
      <c r="C20" s="139" t="str">
        <f ca="1">IFERROR(__xludf.DUMMYFUNCTION("""COMPUTED_VALUE"""),"15.01.05")</f>
        <v>15.01.05</v>
      </c>
      <c r="D20" s="172" t="str">
        <f ca="1">IFERROR(__xludf.DUMMYFUNCTION("""COMPUTED_VALUE"""),"Сварщик (ручной и частично механизированной сварки (наплавки)")</f>
        <v>Сварщик (ручной и частично механизированной сварки (наплавки)</v>
      </c>
      <c r="E20" s="141" t="str">
        <f ca="1">IF(C20&lt;&gt;"","5","")</f>
        <v>5</v>
      </c>
      <c r="F20" s="152" t="str">
        <f ca="1">IF(C20&lt;&gt;"",БД!$G$8,"")</f>
        <v>Имеют договор о целевом обучении</v>
      </c>
      <c r="G20" s="143"/>
      <c r="H20" s="144"/>
      <c r="I20" s="145"/>
      <c r="J20" s="145"/>
      <c r="K20" s="145"/>
      <c r="L20" s="145"/>
      <c r="M20" s="145"/>
      <c r="N20" s="145"/>
      <c r="O20" s="145"/>
      <c r="P20" s="145"/>
    </row>
    <row r="21" spans="1:16" thickTop="1">
      <c r="A21" s="99">
        <f t="shared" ca="1" si="1"/>
        <v>4</v>
      </c>
      <c r="B21" s="167" t="str">
        <f ca="1">IFERROR(__xludf.DUMMYFUNCTION("""COMPUTED_VALUE"""),"ГБПОУ МО ""Колледж ""Подмосковье""")</f>
        <v>ГБПОУ МО "Колледж "Подмосковье"</v>
      </c>
      <c r="C21" s="103" t="str">
        <f ca="1">IFERROR(__xludf.DUMMYFUNCTION("""COMPUTED_VALUE"""),"15.01.31")</f>
        <v>15.01.31</v>
      </c>
      <c r="D21" s="170" t="str">
        <f ca="1">IFERROR(__xludf.DUMMYFUNCTION("""COMPUTED_VALUE"""),"Мастер контрольно-измерительных приборов и автоматики")</f>
        <v>Мастер контрольно-измерительных приборов и автоматики</v>
      </c>
      <c r="E21" s="105" t="str">
        <f ca="1">IF(C21&lt;&gt;"","1","")</f>
        <v>1</v>
      </c>
      <c r="F21" s="106" t="str">
        <f ca="1">IF(C21&lt;&gt;"",БД!$G$4,"")</f>
        <v>Всего (общая численность выпускников)</v>
      </c>
      <c r="G21" s="107">
        <v>25</v>
      </c>
      <c r="H21" s="108">
        <v>7</v>
      </c>
      <c r="I21" s="109">
        <v>7</v>
      </c>
      <c r="J21" s="109">
        <v>5</v>
      </c>
      <c r="K21" s="109"/>
      <c r="L21" s="110"/>
      <c r="M21" s="109"/>
      <c r="N21" s="109">
        <v>18</v>
      </c>
      <c r="O21" s="110"/>
      <c r="P21" s="110"/>
    </row>
    <row r="22" spans="1:16" ht="15">
      <c r="A22" s="116">
        <f t="shared" ca="1" si="1"/>
        <v>4</v>
      </c>
      <c r="B22" s="168" t="str">
        <f ca="1">IFERROR(__xludf.DUMMYFUNCTION("""COMPUTED_VALUE"""),"ГБПОУ МО ""Колледж ""Подмосковье""")</f>
        <v>ГБПОУ МО "Колледж "Подмосковье"</v>
      </c>
      <c r="C22" s="120" t="str">
        <f ca="1">IFERROR(__xludf.DUMMYFUNCTION("""COMPUTED_VALUE"""),"15.01.31")</f>
        <v>15.01.31</v>
      </c>
      <c r="D22" s="171" t="str">
        <f ca="1">IFERROR(__xludf.DUMMYFUNCTION("""COMPUTED_VALUE"""),"Мастер контрольно-измерительных приборов и автоматики")</f>
        <v>Мастер контрольно-измерительных приборов и автоматики</v>
      </c>
      <c r="E22" s="122" t="str">
        <f ca="1">IF(C22&lt;&gt;"","2","")</f>
        <v>2</v>
      </c>
      <c r="F22" s="123" t="str">
        <f ca="1">IF(C22&lt;&gt;"",БД!$G$5,"")</f>
        <v>из общей численности выпускников (из строки 01): лица с ОВЗ</v>
      </c>
      <c r="G22" s="133"/>
      <c r="H22" s="125"/>
      <c r="I22" s="127"/>
      <c r="J22" s="127"/>
      <c r="K22" s="127"/>
      <c r="L22" s="127"/>
      <c r="M22" s="127"/>
      <c r="N22" s="127"/>
      <c r="O22" s="127"/>
      <c r="P22" s="127"/>
    </row>
    <row r="23" spans="1:16" ht="15">
      <c r="A23" s="116">
        <f t="shared" ca="1" si="1"/>
        <v>4</v>
      </c>
      <c r="B23" s="168" t="str">
        <f ca="1">IFERROR(__xludf.DUMMYFUNCTION("""COMPUTED_VALUE"""),"ГБПОУ МО ""Колледж ""Подмосковье""")</f>
        <v>ГБПОУ МО "Колледж "Подмосковье"</v>
      </c>
      <c r="C23" s="120" t="str">
        <f ca="1">IFERROR(__xludf.DUMMYFUNCTION("""COMPUTED_VALUE"""),"15.01.31")</f>
        <v>15.01.31</v>
      </c>
      <c r="D23" s="171" t="str">
        <f ca="1">IFERROR(__xludf.DUMMYFUNCTION("""COMPUTED_VALUE"""),"Мастер контрольно-измерительных приборов и автоматики")</f>
        <v>Мастер контрольно-измерительных приборов и автоматики</v>
      </c>
      <c r="E23" s="122" t="str">
        <f ca="1">IF(C23&lt;&gt;"","3","")</f>
        <v>3</v>
      </c>
      <c r="F23" s="123" t="str">
        <f ca="1">IF(C23&lt;&gt;"",БД!$G$6,"")</f>
        <v>из числа лиц с ОВЗ (из строки 02): инвалиды и дети-инвалиды</v>
      </c>
      <c r="G23" s="133"/>
      <c r="H23" s="134"/>
      <c r="I23" s="127"/>
      <c r="J23" s="127"/>
      <c r="K23" s="127"/>
      <c r="L23" s="127"/>
      <c r="M23" s="127"/>
      <c r="N23" s="127"/>
      <c r="O23" s="127"/>
      <c r="P23" s="127"/>
    </row>
    <row r="24" spans="1:16" ht="15">
      <c r="A24" s="116">
        <f t="shared" ca="1" si="1"/>
        <v>4</v>
      </c>
      <c r="B24" s="168" t="str">
        <f ca="1">IFERROR(__xludf.DUMMYFUNCTION("""COMPUTED_VALUE"""),"ГБПОУ МО ""Колледж ""Подмосковье""")</f>
        <v>ГБПОУ МО "Колледж "Подмосковье"</v>
      </c>
      <c r="C24" s="120" t="str">
        <f ca="1">IFERROR(__xludf.DUMMYFUNCTION("""COMPUTED_VALUE"""),"15.01.31")</f>
        <v>15.01.31</v>
      </c>
      <c r="D24" s="171" t="str">
        <f ca="1">IFERROR(__xludf.DUMMYFUNCTION("""COMPUTED_VALUE"""),"Мастер контрольно-измерительных приборов и автоматики")</f>
        <v>Мастер контрольно-измерительных приборов и автоматики</v>
      </c>
      <c r="E24" s="122" t="str">
        <f ca="1">IF(C24&lt;&gt;"","4","")</f>
        <v>4</v>
      </c>
      <c r="F24" s="123" t="str">
        <f ca="1">IF(C24&lt;&gt;"",БД!$G$7,"")</f>
        <v>Инвалиды и дети-инвалиды (кроме учтенных в строке 03)</v>
      </c>
      <c r="G24" s="124"/>
      <c r="H24" s="134"/>
      <c r="I24" s="127"/>
      <c r="J24" s="127"/>
      <c r="K24" s="127"/>
      <c r="L24" s="127"/>
      <c r="M24" s="127"/>
      <c r="N24" s="127"/>
      <c r="O24" s="127"/>
      <c r="P24" s="127"/>
    </row>
    <row r="25" spans="1:16" thickBot="1">
      <c r="A25" s="135">
        <f t="shared" ca="1" si="1"/>
        <v>4</v>
      </c>
      <c r="B25" s="169" t="str">
        <f ca="1">IFERROR(__xludf.DUMMYFUNCTION("""COMPUTED_VALUE"""),"ГБПОУ МО ""Колледж ""Подмосковье""")</f>
        <v>ГБПОУ МО "Колледж "Подмосковье"</v>
      </c>
      <c r="C25" s="139" t="str">
        <f ca="1">IFERROR(__xludf.DUMMYFUNCTION("""COMPUTED_VALUE"""),"15.01.31")</f>
        <v>15.01.31</v>
      </c>
      <c r="D25" s="172" t="str">
        <f ca="1">IFERROR(__xludf.DUMMYFUNCTION("""COMPUTED_VALUE"""),"Мастер контрольно-измерительных приборов и автоматики")</f>
        <v>Мастер контрольно-измерительных приборов и автоматики</v>
      </c>
      <c r="E25" s="141" t="str">
        <f ca="1">IF(C25&lt;&gt;"","5","")</f>
        <v>5</v>
      </c>
      <c r="F25" s="142" t="str">
        <f ca="1">IF(C25&lt;&gt;"",БД!$G$8,"")</f>
        <v>Имеют договор о целевом обучении</v>
      </c>
      <c r="G25" s="143"/>
      <c r="H25" s="144"/>
      <c r="I25" s="145"/>
      <c r="J25" s="145"/>
      <c r="K25" s="166"/>
      <c r="L25" s="145"/>
      <c r="M25" s="145"/>
      <c r="N25" s="145"/>
      <c r="O25" s="145"/>
      <c r="P25" s="145"/>
    </row>
    <row r="26" spans="1:16" thickTop="1">
      <c r="A26" s="99">
        <f t="shared" ca="1" si="1"/>
        <v>5</v>
      </c>
      <c r="B26" s="167" t="str">
        <f ca="1">IFERROR(__xludf.DUMMYFUNCTION("""COMPUTED_VALUE"""),"ГБПОУ МО ""Колледж ""Подмосковье""")</f>
        <v>ГБПОУ МО "Колледж "Подмосковье"</v>
      </c>
      <c r="C26" s="103" t="str">
        <f ca="1">IFERROR(__xludf.DUMMYFUNCTION("""COMPUTED_VALUE"""),"15.01.32")</f>
        <v>15.01.32</v>
      </c>
      <c r="D26" s="170" t="str">
        <f ca="1">IFERROR(__xludf.DUMMYFUNCTION("""COMPUTED_VALUE"""),"Оператор станков с программным управлением")</f>
        <v>Оператор станков с программным управлением</v>
      </c>
      <c r="E26" s="105" t="str">
        <f ca="1">IF(C26&lt;&gt;"","1","")</f>
        <v>1</v>
      </c>
      <c r="F26" s="150" t="str">
        <f ca="1">IF(C26&lt;&gt;"",БД!$G$4,"")</f>
        <v>Всего (общая численность выпускников)</v>
      </c>
      <c r="G26" s="107">
        <v>24</v>
      </c>
      <c r="H26" s="108">
        <v>4</v>
      </c>
      <c r="I26" s="109">
        <v>4</v>
      </c>
      <c r="J26" s="109">
        <v>4</v>
      </c>
      <c r="K26" s="109"/>
      <c r="L26" s="110"/>
      <c r="M26" s="109">
        <v>2</v>
      </c>
      <c r="N26" s="109">
        <v>18</v>
      </c>
      <c r="O26" s="110"/>
      <c r="P26" s="110"/>
    </row>
    <row r="27" spans="1:16" ht="15">
      <c r="A27" s="116">
        <f t="shared" ca="1" si="1"/>
        <v>5</v>
      </c>
      <c r="B27" s="168" t="str">
        <f ca="1">IFERROR(__xludf.DUMMYFUNCTION("""COMPUTED_VALUE"""),"ГБПОУ МО ""Колледж ""Подмосковье""")</f>
        <v>ГБПОУ МО "Колледж "Подмосковье"</v>
      </c>
      <c r="C27" s="120" t="str">
        <f ca="1">IFERROR(__xludf.DUMMYFUNCTION("""COMPUTED_VALUE"""),"15.01.32")</f>
        <v>15.01.32</v>
      </c>
      <c r="D27" s="171" t="str">
        <f ca="1">IFERROR(__xludf.DUMMYFUNCTION("""COMPUTED_VALUE"""),"Оператор станков с программным управлением")</f>
        <v>Оператор станков с программным управлением</v>
      </c>
      <c r="E27" s="122" t="str">
        <f ca="1">IF(C27&lt;&gt;"","2","")</f>
        <v>2</v>
      </c>
      <c r="F27" s="151" t="str">
        <f ca="1">IF(C27&lt;&gt;"",БД!$G$5,"")</f>
        <v>из общей численности выпускников (из строки 01): лица с ОВЗ</v>
      </c>
      <c r="G27" s="133"/>
      <c r="H27" s="134"/>
      <c r="I27" s="127"/>
      <c r="J27" s="127"/>
      <c r="K27" s="127"/>
      <c r="L27" s="127"/>
      <c r="M27" s="127"/>
      <c r="N27" s="127"/>
      <c r="O27" s="127"/>
      <c r="P27" s="127"/>
    </row>
    <row r="28" spans="1:16" ht="15">
      <c r="A28" s="116">
        <f t="shared" ca="1" si="1"/>
        <v>5</v>
      </c>
      <c r="B28" s="168" t="str">
        <f ca="1">IFERROR(__xludf.DUMMYFUNCTION("""COMPUTED_VALUE"""),"ГБПОУ МО ""Колледж ""Подмосковье""")</f>
        <v>ГБПОУ МО "Колледж "Подмосковье"</v>
      </c>
      <c r="C28" s="120" t="str">
        <f ca="1">IFERROR(__xludf.DUMMYFUNCTION("""COMPUTED_VALUE"""),"15.01.32")</f>
        <v>15.01.32</v>
      </c>
      <c r="D28" s="171" t="str">
        <f ca="1">IFERROR(__xludf.DUMMYFUNCTION("""COMPUTED_VALUE"""),"Оператор станков с программным управлением")</f>
        <v>Оператор станков с программным управлением</v>
      </c>
      <c r="E28" s="122" t="str">
        <f ca="1">IF(C28&lt;&gt;"","3","")</f>
        <v>3</v>
      </c>
      <c r="F28" s="151" t="str">
        <f ca="1">IF(C28&lt;&gt;"",БД!$G$6,"")</f>
        <v>из числа лиц с ОВЗ (из строки 02): инвалиды и дети-инвалиды</v>
      </c>
      <c r="G28" s="133"/>
      <c r="H28" s="134"/>
      <c r="I28" s="127"/>
      <c r="J28" s="127"/>
      <c r="K28" s="127"/>
      <c r="L28" s="127"/>
      <c r="M28" s="127"/>
      <c r="N28" s="127"/>
      <c r="O28" s="127"/>
      <c r="P28" s="127"/>
    </row>
    <row r="29" spans="1:16" ht="15">
      <c r="A29" s="116">
        <f t="shared" ca="1" si="1"/>
        <v>5</v>
      </c>
      <c r="B29" s="168" t="str">
        <f ca="1">IFERROR(__xludf.DUMMYFUNCTION("""COMPUTED_VALUE"""),"ГБПОУ МО ""Колледж ""Подмосковье""")</f>
        <v>ГБПОУ МО "Колледж "Подмосковье"</v>
      </c>
      <c r="C29" s="120" t="str">
        <f ca="1">IFERROR(__xludf.DUMMYFUNCTION("""COMPUTED_VALUE"""),"15.01.32")</f>
        <v>15.01.32</v>
      </c>
      <c r="D29" s="171" t="str">
        <f ca="1">IFERROR(__xludf.DUMMYFUNCTION("""COMPUTED_VALUE"""),"Оператор станков с программным управлением")</f>
        <v>Оператор станков с программным управлением</v>
      </c>
      <c r="E29" s="122" t="str">
        <f ca="1">IF(C29&lt;&gt;"","4","")</f>
        <v>4</v>
      </c>
      <c r="F29" s="151" t="str">
        <f ca="1">IF(C29&lt;&gt;"",БД!$G$7,"")</f>
        <v>Инвалиды и дети-инвалиды (кроме учтенных в строке 03)</v>
      </c>
      <c r="G29" s="133"/>
      <c r="H29" s="134"/>
      <c r="I29" s="127"/>
      <c r="J29" s="127"/>
      <c r="K29" s="127"/>
      <c r="L29" s="127"/>
      <c r="M29" s="127"/>
      <c r="N29" s="127"/>
      <c r="O29" s="127"/>
      <c r="P29" s="127"/>
    </row>
    <row r="30" spans="1:16" thickBot="1">
      <c r="A30" s="135">
        <f t="shared" ca="1" si="1"/>
        <v>5</v>
      </c>
      <c r="B30" s="169" t="str">
        <f ca="1">IFERROR(__xludf.DUMMYFUNCTION("""COMPUTED_VALUE"""),"ГБПОУ МО ""Колледж ""Подмосковье""")</f>
        <v>ГБПОУ МО "Колледж "Подмосковье"</v>
      </c>
      <c r="C30" s="139" t="str">
        <f ca="1">IFERROR(__xludf.DUMMYFUNCTION("""COMPUTED_VALUE"""),"15.01.32")</f>
        <v>15.01.32</v>
      </c>
      <c r="D30" s="172" t="str">
        <f ca="1">IFERROR(__xludf.DUMMYFUNCTION("""COMPUTED_VALUE"""),"Оператор станков с программным управлением")</f>
        <v>Оператор станков с программным управлением</v>
      </c>
      <c r="E30" s="141" t="str">
        <f ca="1">IF(C30&lt;&gt;"","5","")</f>
        <v>5</v>
      </c>
      <c r="F30" s="152" t="str">
        <f ca="1">IF(C30&lt;&gt;"",БД!$G$8,"")</f>
        <v>Имеют договор о целевом обучении</v>
      </c>
      <c r="G30" s="153"/>
      <c r="H30" s="154"/>
      <c r="I30" s="145"/>
      <c r="J30" s="145"/>
      <c r="K30" s="145"/>
      <c r="L30" s="145"/>
      <c r="M30" s="145"/>
      <c r="N30" s="145"/>
      <c r="O30" s="145"/>
      <c r="P30" s="145"/>
    </row>
    <row r="31" spans="1:16" thickTop="1">
      <c r="A31" s="99">
        <f t="shared" ca="1" si="1"/>
        <v>6</v>
      </c>
      <c r="B31" s="167" t="str">
        <f ca="1">IFERROR(__xludf.DUMMYFUNCTION("""COMPUTED_VALUE"""),"ГБПОУ МО ""Колледж ""Подмосковье""")</f>
        <v>ГБПОУ МО "Колледж "Подмосковье"</v>
      </c>
      <c r="C31" s="103" t="str">
        <f ca="1">IFERROR(__xludf.DUMMYFUNCTION("""COMPUTED_VALUE"""),"15.01.35")</f>
        <v>15.01.35</v>
      </c>
      <c r="D31" s="170" t="str">
        <f ca="1">IFERROR(__xludf.DUMMYFUNCTION("""COMPUTED_VALUE"""),"Мастер слесарных работ")</f>
        <v>Мастер слесарных работ</v>
      </c>
      <c r="E31" s="105" t="str">
        <f ca="1">IF(C31&lt;&gt;"","1","")</f>
        <v>1</v>
      </c>
      <c r="F31" s="150" t="str">
        <f ca="1">IF(C31&lt;&gt;"",БД!$G$4,"")</f>
        <v>Всего (общая численность выпускников)</v>
      </c>
      <c r="G31" s="107">
        <v>24</v>
      </c>
      <c r="H31" s="108">
        <v>11</v>
      </c>
      <c r="I31" s="109">
        <v>11</v>
      </c>
      <c r="J31" s="109">
        <v>7</v>
      </c>
      <c r="K31" s="109"/>
      <c r="L31" s="110"/>
      <c r="M31" s="109">
        <v>2</v>
      </c>
      <c r="N31" s="109">
        <v>11</v>
      </c>
      <c r="O31" s="109"/>
      <c r="P31" s="110"/>
    </row>
    <row r="32" spans="1:16" ht="15">
      <c r="A32" s="116">
        <f t="shared" ca="1" si="1"/>
        <v>6</v>
      </c>
      <c r="B32" s="168" t="str">
        <f ca="1">IFERROR(__xludf.DUMMYFUNCTION("""COMPUTED_VALUE"""),"ГБПОУ МО ""Колледж ""Подмосковье""")</f>
        <v>ГБПОУ МО "Колледж "Подмосковье"</v>
      </c>
      <c r="C32" s="120" t="str">
        <f ca="1">IFERROR(__xludf.DUMMYFUNCTION("""COMPUTED_VALUE"""),"15.01.35")</f>
        <v>15.01.35</v>
      </c>
      <c r="D32" s="171" t="str">
        <f ca="1">IFERROR(__xludf.DUMMYFUNCTION("""COMPUTED_VALUE"""),"Мастер слесарных работ")</f>
        <v>Мастер слесарных работ</v>
      </c>
      <c r="E32" s="122" t="str">
        <f ca="1">IF(C32&lt;&gt;"","2","")</f>
        <v>2</v>
      </c>
      <c r="F32" s="151" t="str">
        <f ca="1">IF(C32&lt;&gt;"",БД!$G$5,"")</f>
        <v>из общей численности выпускников (из строки 01): лица с ОВЗ</v>
      </c>
      <c r="G32" s="133"/>
      <c r="H32" s="134"/>
      <c r="I32" s="127"/>
      <c r="J32" s="127"/>
      <c r="K32" s="127"/>
      <c r="L32" s="127"/>
      <c r="M32" s="126"/>
      <c r="N32" s="127"/>
      <c r="O32" s="127"/>
      <c r="P32" s="127"/>
    </row>
    <row r="33" spans="1:16" ht="15">
      <c r="A33" s="116">
        <f t="shared" ca="1" si="1"/>
        <v>6</v>
      </c>
      <c r="B33" s="168" t="str">
        <f ca="1">IFERROR(__xludf.DUMMYFUNCTION("""COMPUTED_VALUE"""),"ГБПОУ МО ""Колледж ""Подмосковье""")</f>
        <v>ГБПОУ МО "Колледж "Подмосковье"</v>
      </c>
      <c r="C33" s="120" t="str">
        <f ca="1">IFERROR(__xludf.DUMMYFUNCTION("""COMPUTED_VALUE"""),"15.01.35")</f>
        <v>15.01.35</v>
      </c>
      <c r="D33" s="171" t="str">
        <f ca="1">IFERROR(__xludf.DUMMYFUNCTION("""COMPUTED_VALUE"""),"Мастер слесарных работ")</f>
        <v>Мастер слесарных работ</v>
      </c>
      <c r="E33" s="122" t="str">
        <f ca="1">IF(C33&lt;&gt;"","3","")</f>
        <v>3</v>
      </c>
      <c r="F33" s="151" t="str">
        <f ca="1">IF(C33&lt;&gt;"",БД!$G$6,"")</f>
        <v>из числа лиц с ОВЗ (из строки 02): инвалиды и дети-инвалиды</v>
      </c>
      <c r="G33" s="133"/>
      <c r="H33" s="134"/>
      <c r="I33" s="127"/>
      <c r="J33" s="127"/>
      <c r="K33" s="127"/>
      <c r="L33" s="127"/>
      <c r="M33" s="127"/>
      <c r="N33" s="127"/>
      <c r="O33" s="127"/>
      <c r="P33" s="127"/>
    </row>
    <row r="34" spans="1:16" ht="15">
      <c r="A34" s="116">
        <f t="shared" ca="1" si="1"/>
        <v>6</v>
      </c>
      <c r="B34" s="168" t="str">
        <f ca="1">IFERROR(__xludf.DUMMYFUNCTION("""COMPUTED_VALUE"""),"ГБПОУ МО ""Колледж ""Подмосковье""")</f>
        <v>ГБПОУ МО "Колледж "Подмосковье"</v>
      </c>
      <c r="C34" s="120" t="str">
        <f ca="1">IFERROR(__xludf.DUMMYFUNCTION("""COMPUTED_VALUE"""),"15.01.35")</f>
        <v>15.01.35</v>
      </c>
      <c r="D34" s="171" t="str">
        <f ca="1">IFERROR(__xludf.DUMMYFUNCTION("""COMPUTED_VALUE"""),"Мастер слесарных работ")</f>
        <v>Мастер слесарных работ</v>
      </c>
      <c r="E34" s="122" t="str">
        <f ca="1">IF(C34&lt;&gt;"","4","")</f>
        <v>4</v>
      </c>
      <c r="F34" s="151" t="str">
        <f ca="1">IF(C34&lt;&gt;"",БД!$G$7,"")</f>
        <v>Инвалиды и дети-инвалиды (кроме учтенных в строке 03)</v>
      </c>
      <c r="G34" s="124">
        <v>1</v>
      </c>
      <c r="H34" s="125">
        <v>1</v>
      </c>
      <c r="I34" s="126">
        <v>1</v>
      </c>
      <c r="J34" s="126">
        <v>1</v>
      </c>
      <c r="K34" s="127"/>
      <c r="L34" s="127"/>
      <c r="M34" s="127"/>
      <c r="N34" s="127"/>
      <c r="O34" s="127"/>
      <c r="P34" s="127"/>
    </row>
    <row r="35" spans="1:16" thickBot="1">
      <c r="A35" s="135">
        <f t="shared" ca="1" si="1"/>
        <v>6</v>
      </c>
      <c r="B35" s="169" t="str">
        <f ca="1">IFERROR(__xludf.DUMMYFUNCTION("""COMPUTED_VALUE"""),"ГБПОУ МО ""Колледж ""Подмосковье""")</f>
        <v>ГБПОУ МО "Колледж "Подмосковье"</v>
      </c>
      <c r="C35" s="139" t="str">
        <f ca="1">IFERROR(__xludf.DUMMYFUNCTION("""COMPUTED_VALUE"""),"15.01.35")</f>
        <v>15.01.35</v>
      </c>
      <c r="D35" s="172" t="str">
        <f ca="1">IFERROR(__xludf.DUMMYFUNCTION("""COMPUTED_VALUE"""),"Мастер слесарных работ")</f>
        <v>Мастер слесарных работ</v>
      </c>
      <c r="E35" s="141" t="str">
        <f ca="1">IF(C35&lt;&gt;"","5","")</f>
        <v>5</v>
      </c>
      <c r="F35" s="152" t="str">
        <f ca="1">IF(C35&lt;&gt;"",БД!$G$8,"")</f>
        <v>Имеют договор о целевом обучении</v>
      </c>
      <c r="G35" s="153"/>
      <c r="H35" s="154"/>
      <c r="I35" s="145"/>
      <c r="J35" s="145"/>
      <c r="K35" s="145"/>
      <c r="L35" s="145"/>
      <c r="M35" s="145"/>
      <c r="N35" s="145"/>
      <c r="O35" s="145"/>
      <c r="P35" s="145"/>
    </row>
    <row r="36" spans="1:16" thickTop="1">
      <c r="A36" s="99">
        <f t="shared" ca="1" si="1"/>
        <v>7</v>
      </c>
      <c r="B36" s="167" t="str">
        <f ca="1">IFERROR(__xludf.DUMMYFUNCTION("""COMPUTED_VALUE"""),"ГБПОУ МО ""Колледж ""Подмосковье""")</f>
        <v>ГБПОУ МО "Колледж "Подмосковье"</v>
      </c>
      <c r="C36" s="103" t="str">
        <f ca="1">IFERROR(__xludf.DUMMYFUNCTION("""COMPUTED_VALUE"""),"20.01.01")</f>
        <v>20.01.01</v>
      </c>
      <c r="D36" s="170" t="str">
        <f ca="1">IFERROR(__xludf.DUMMYFUNCTION("""COMPUTED_VALUE"""),"Пожарный")</f>
        <v>Пожарный</v>
      </c>
      <c r="E36" s="105" t="str">
        <f ca="1">IF(C36&lt;&gt;"","1","")</f>
        <v>1</v>
      </c>
      <c r="F36" s="106" t="str">
        <f ca="1">IF(C36&lt;&gt;"",БД!$G$4,"")</f>
        <v>Всего (общая численность выпускников)</v>
      </c>
      <c r="G36" s="107">
        <v>25</v>
      </c>
      <c r="H36" s="108"/>
      <c r="I36" s="109"/>
      <c r="J36" s="109"/>
      <c r="K36" s="109"/>
      <c r="L36" s="110"/>
      <c r="M36" s="109">
        <v>1</v>
      </c>
      <c r="N36" s="109">
        <v>24</v>
      </c>
      <c r="O36" s="110"/>
      <c r="P36" s="110"/>
    </row>
    <row r="37" spans="1:16" ht="15">
      <c r="A37" s="116">
        <f t="shared" ca="1" si="1"/>
        <v>7</v>
      </c>
      <c r="B37" s="168" t="str">
        <f ca="1">IFERROR(__xludf.DUMMYFUNCTION("""COMPUTED_VALUE"""),"ГБПОУ МО ""Колледж ""Подмосковье""")</f>
        <v>ГБПОУ МО "Колледж "Подмосковье"</v>
      </c>
      <c r="C37" s="120" t="str">
        <f ca="1">IFERROR(__xludf.DUMMYFUNCTION("""COMPUTED_VALUE"""),"20.01.01")</f>
        <v>20.01.01</v>
      </c>
      <c r="D37" s="171" t="str">
        <f ca="1">IFERROR(__xludf.DUMMYFUNCTION("""COMPUTED_VALUE"""),"Пожарный")</f>
        <v>Пожарный</v>
      </c>
      <c r="E37" s="122" t="str">
        <f ca="1">IF(C37&lt;&gt;"","2","")</f>
        <v>2</v>
      </c>
      <c r="F37" s="123" t="str">
        <f ca="1">IF(C37&lt;&gt;"",БД!$G$5,"")</f>
        <v>из общей численности выпускников (из строки 01): лица с ОВЗ</v>
      </c>
      <c r="G37" s="133"/>
      <c r="H37" s="125"/>
      <c r="I37" s="127"/>
      <c r="J37" s="127"/>
      <c r="K37" s="127"/>
      <c r="L37" s="127"/>
      <c r="M37" s="127"/>
      <c r="N37" s="127"/>
      <c r="O37" s="127"/>
      <c r="P37" s="127"/>
    </row>
    <row r="38" spans="1:16" ht="15">
      <c r="A38" s="116">
        <f t="shared" ref="A38:A69" ca="1" si="2">IF(C38="","",IF(C37=C38,A37,A37+1))</f>
        <v>7</v>
      </c>
      <c r="B38" s="168" t="str">
        <f ca="1">IFERROR(__xludf.DUMMYFUNCTION("""COMPUTED_VALUE"""),"ГБПОУ МО ""Колледж ""Подмосковье""")</f>
        <v>ГБПОУ МО "Колледж "Подмосковье"</v>
      </c>
      <c r="C38" s="120" t="str">
        <f ca="1">IFERROR(__xludf.DUMMYFUNCTION("""COMPUTED_VALUE"""),"20.01.01")</f>
        <v>20.01.01</v>
      </c>
      <c r="D38" s="171" t="str">
        <f ca="1">IFERROR(__xludf.DUMMYFUNCTION("""COMPUTED_VALUE"""),"Пожарный")</f>
        <v>Пожарный</v>
      </c>
      <c r="E38" s="122" t="str">
        <f ca="1">IF(C38&lt;&gt;"","3","")</f>
        <v>3</v>
      </c>
      <c r="F38" s="123" t="str">
        <f ca="1">IF(C38&lt;&gt;"",БД!$G$6,"")</f>
        <v>из числа лиц с ОВЗ (из строки 02): инвалиды и дети-инвалиды</v>
      </c>
      <c r="G38" s="133"/>
      <c r="H38" s="134"/>
      <c r="I38" s="127"/>
      <c r="J38" s="127"/>
      <c r="K38" s="127"/>
      <c r="L38" s="127"/>
      <c r="M38" s="127"/>
      <c r="N38" s="127"/>
      <c r="O38" s="127"/>
      <c r="P38" s="127"/>
    </row>
    <row r="39" spans="1:16" ht="15">
      <c r="A39" s="116">
        <f t="shared" ca="1" si="2"/>
        <v>7</v>
      </c>
      <c r="B39" s="168" t="str">
        <f ca="1">IFERROR(__xludf.DUMMYFUNCTION("""COMPUTED_VALUE"""),"ГБПОУ МО ""Колледж ""Подмосковье""")</f>
        <v>ГБПОУ МО "Колледж "Подмосковье"</v>
      </c>
      <c r="C39" s="120" t="str">
        <f ca="1">IFERROR(__xludf.DUMMYFUNCTION("""COMPUTED_VALUE"""),"20.01.01")</f>
        <v>20.01.01</v>
      </c>
      <c r="D39" s="171" t="str">
        <f ca="1">IFERROR(__xludf.DUMMYFUNCTION("""COMPUTED_VALUE"""),"Пожарный")</f>
        <v>Пожарный</v>
      </c>
      <c r="E39" s="122" t="str">
        <f ca="1">IF(C39&lt;&gt;"","4","")</f>
        <v>4</v>
      </c>
      <c r="F39" s="123" t="str">
        <f ca="1">IF(C39&lt;&gt;"",БД!$G$7,"")</f>
        <v>Инвалиды и дети-инвалиды (кроме учтенных в строке 03)</v>
      </c>
      <c r="G39" s="124"/>
      <c r="H39" s="134"/>
      <c r="I39" s="127"/>
      <c r="J39" s="127"/>
      <c r="K39" s="127"/>
      <c r="L39" s="127"/>
      <c r="M39" s="127"/>
      <c r="N39" s="127"/>
      <c r="O39" s="127"/>
      <c r="P39" s="127"/>
    </row>
    <row r="40" spans="1:16" thickBot="1">
      <c r="A40" s="135">
        <f t="shared" ca="1" si="2"/>
        <v>7</v>
      </c>
      <c r="B40" s="169" t="str">
        <f ca="1">IFERROR(__xludf.DUMMYFUNCTION("""COMPUTED_VALUE"""),"ГБПОУ МО ""Колледж ""Подмосковье""")</f>
        <v>ГБПОУ МО "Колледж "Подмосковье"</v>
      </c>
      <c r="C40" s="139" t="str">
        <f ca="1">IFERROR(__xludf.DUMMYFUNCTION("""COMPUTED_VALUE"""),"20.01.01")</f>
        <v>20.01.01</v>
      </c>
      <c r="D40" s="172" t="str">
        <f ca="1">IFERROR(__xludf.DUMMYFUNCTION("""COMPUTED_VALUE"""),"Пожарный")</f>
        <v>Пожарный</v>
      </c>
      <c r="E40" s="141" t="str">
        <f ca="1">IF(C40&lt;&gt;"","5","")</f>
        <v>5</v>
      </c>
      <c r="F40" s="142" t="str">
        <f ca="1">IF(C40&lt;&gt;"",БД!$G$8,"")</f>
        <v>Имеют договор о целевом обучении</v>
      </c>
      <c r="G40" s="143"/>
      <c r="H40" s="154"/>
      <c r="I40" s="145"/>
      <c r="J40" s="145"/>
      <c r="K40" s="145"/>
      <c r="L40" s="145"/>
      <c r="M40" s="145"/>
      <c r="N40" s="145"/>
      <c r="O40" s="145"/>
      <c r="P40" s="145"/>
    </row>
    <row r="41" spans="1:16" thickTop="1">
      <c r="A41" s="99">
        <f t="shared" ca="1" si="2"/>
        <v>8</v>
      </c>
      <c r="B41" s="167" t="str">
        <f ca="1">IFERROR(__xludf.DUMMYFUNCTION("""COMPUTED_VALUE"""),"ГБПОУ МО ""Колледж ""Подмосковье""")</f>
        <v>ГБПОУ МО "Колледж "Подмосковье"</v>
      </c>
      <c r="C41" s="103" t="str">
        <f ca="1">IFERROR(__xludf.DUMMYFUNCTION("""COMPUTED_VALUE"""),"23.01.03")</f>
        <v>23.01.03</v>
      </c>
      <c r="D41" s="170" t="str">
        <f ca="1">IFERROR(__xludf.DUMMYFUNCTION("""COMPUTED_VALUE"""),"Автомеханик")</f>
        <v>Автомеханик</v>
      </c>
      <c r="E41" s="105" t="str">
        <f ca="1">IF(C41&lt;&gt;"","1","")</f>
        <v>1</v>
      </c>
      <c r="F41" s="150" t="str">
        <f ca="1">IF(C41&lt;&gt;"",БД!$G$4,"")</f>
        <v>Всего (общая численность выпускников)</v>
      </c>
      <c r="G41" s="107">
        <v>25</v>
      </c>
      <c r="H41" s="108">
        <v>14</v>
      </c>
      <c r="I41" s="109">
        <v>14</v>
      </c>
      <c r="J41" s="109">
        <v>10</v>
      </c>
      <c r="K41" s="109"/>
      <c r="L41" s="110"/>
      <c r="M41" s="109">
        <v>2</v>
      </c>
      <c r="N41" s="109">
        <v>9</v>
      </c>
      <c r="O41" s="110"/>
      <c r="P41" s="110"/>
    </row>
    <row r="42" spans="1:16" ht="15">
      <c r="A42" s="116">
        <f t="shared" ca="1" si="2"/>
        <v>8</v>
      </c>
      <c r="B42" s="168" t="str">
        <f ca="1">IFERROR(__xludf.DUMMYFUNCTION("""COMPUTED_VALUE"""),"ГБПОУ МО ""Колледж ""Подмосковье""")</f>
        <v>ГБПОУ МО "Колледж "Подмосковье"</v>
      </c>
      <c r="C42" s="120" t="str">
        <f ca="1">IFERROR(__xludf.DUMMYFUNCTION("""COMPUTED_VALUE"""),"23.01.03")</f>
        <v>23.01.03</v>
      </c>
      <c r="D42" s="171" t="str">
        <f ca="1">IFERROR(__xludf.DUMMYFUNCTION("""COMPUTED_VALUE"""),"Автомеханик")</f>
        <v>Автомеханик</v>
      </c>
      <c r="E42" s="122" t="str">
        <f ca="1">IF(C42&lt;&gt;"","2","")</f>
        <v>2</v>
      </c>
      <c r="F42" s="151" t="str">
        <f ca="1">IF(C42&lt;&gt;"",БД!$G$5,"")</f>
        <v>из общей численности выпускников (из строки 01): лица с ОВЗ</v>
      </c>
      <c r="G42" s="133"/>
      <c r="H42" s="134"/>
      <c r="I42" s="127"/>
      <c r="J42" s="127"/>
      <c r="K42" s="127"/>
      <c r="L42" s="127"/>
      <c r="M42" s="127"/>
      <c r="N42" s="127"/>
      <c r="O42" s="127"/>
      <c r="P42" s="127"/>
    </row>
    <row r="43" spans="1:16" ht="15">
      <c r="A43" s="116">
        <f t="shared" ca="1" si="2"/>
        <v>8</v>
      </c>
      <c r="B43" s="168" t="str">
        <f ca="1">IFERROR(__xludf.DUMMYFUNCTION("""COMPUTED_VALUE"""),"ГБПОУ МО ""Колледж ""Подмосковье""")</f>
        <v>ГБПОУ МО "Колледж "Подмосковье"</v>
      </c>
      <c r="C43" s="120" t="str">
        <f ca="1">IFERROR(__xludf.DUMMYFUNCTION("""COMPUTED_VALUE"""),"23.01.03")</f>
        <v>23.01.03</v>
      </c>
      <c r="D43" s="171" t="str">
        <f ca="1">IFERROR(__xludf.DUMMYFUNCTION("""COMPUTED_VALUE"""),"Автомеханик")</f>
        <v>Автомеханик</v>
      </c>
      <c r="E43" s="122" t="str">
        <f ca="1">IF(C43&lt;&gt;"","3","")</f>
        <v>3</v>
      </c>
      <c r="F43" s="151" t="str">
        <f ca="1">IF(C43&lt;&gt;"",БД!$G$6,"")</f>
        <v>из числа лиц с ОВЗ (из строки 02): инвалиды и дети-инвалиды</v>
      </c>
      <c r="G43" s="133"/>
      <c r="H43" s="134"/>
      <c r="I43" s="127"/>
      <c r="J43" s="127"/>
      <c r="K43" s="127"/>
      <c r="L43" s="127"/>
      <c r="M43" s="127"/>
      <c r="N43" s="127"/>
      <c r="O43" s="127"/>
      <c r="P43" s="127"/>
    </row>
    <row r="44" spans="1:16" ht="15">
      <c r="A44" s="116">
        <f t="shared" ca="1" si="2"/>
        <v>8</v>
      </c>
      <c r="B44" s="168" t="str">
        <f ca="1">IFERROR(__xludf.DUMMYFUNCTION("""COMPUTED_VALUE"""),"ГБПОУ МО ""Колледж ""Подмосковье""")</f>
        <v>ГБПОУ МО "Колледж "Подмосковье"</v>
      </c>
      <c r="C44" s="120" t="str">
        <f ca="1">IFERROR(__xludf.DUMMYFUNCTION("""COMPUTED_VALUE"""),"23.01.03")</f>
        <v>23.01.03</v>
      </c>
      <c r="D44" s="171" t="str">
        <f ca="1">IFERROR(__xludf.DUMMYFUNCTION("""COMPUTED_VALUE"""),"Автомеханик")</f>
        <v>Автомеханик</v>
      </c>
      <c r="E44" s="122" t="str">
        <f ca="1">IF(C44&lt;&gt;"","4","")</f>
        <v>4</v>
      </c>
      <c r="F44" s="151" t="str">
        <f ca="1">IF(C44&lt;&gt;"",БД!$G$7,"")</f>
        <v>Инвалиды и дети-инвалиды (кроме учтенных в строке 03)</v>
      </c>
      <c r="G44" s="133"/>
      <c r="H44" s="134"/>
      <c r="I44" s="127"/>
      <c r="J44" s="127"/>
      <c r="K44" s="127"/>
      <c r="L44" s="127"/>
      <c r="M44" s="127"/>
      <c r="N44" s="127"/>
      <c r="O44" s="127"/>
      <c r="P44" s="127"/>
    </row>
    <row r="45" spans="1:16" thickBot="1">
      <c r="A45" s="135">
        <f t="shared" ca="1" si="2"/>
        <v>8</v>
      </c>
      <c r="B45" s="169" t="str">
        <f ca="1">IFERROR(__xludf.DUMMYFUNCTION("""COMPUTED_VALUE"""),"ГБПОУ МО ""Колледж ""Подмосковье""")</f>
        <v>ГБПОУ МО "Колледж "Подмосковье"</v>
      </c>
      <c r="C45" s="139" t="str">
        <f ca="1">IFERROR(__xludf.DUMMYFUNCTION("""COMPUTED_VALUE"""),"23.01.03")</f>
        <v>23.01.03</v>
      </c>
      <c r="D45" s="172" t="str">
        <f ca="1">IFERROR(__xludf.DUMMYFUNCTION("""COMPUTED_VALUE"""),"Автомеханик")</f>
        <v>Автомеханик</v>
      </c>
      <c r="E45" s="141" t="str">
        <f ca="1">IF(C45&lt;&gt;"","5","")</f>
        <v>5</v>
      </c>
      <c r="F45" s="152" t="str">
        <f ca="1">IF(C45&lt;&gt;"",БД!$G$8,"")</f>
        <v>Имеют договор о целевом обучении</v>
      </c>
      <c r="G45" s="153"/>
      <c r="H45" s="154"/>
      <c r="I45" s="145"/>
      <c r="J45" s="145"/>
      <c r="K45" s="145"/>
      <c r="L45" s="145"/>
      <c r="M45" s="145"/>
      <c r="N45" s="145"/>
      <c r="O45" s="145"/>
      <c r="P45" s="145"/>
    </row>
    <row r="46" spans="1:16" thickTop="1">
      <c r="A46" s="99">
        <f t="shared" ca="1" si="2"/>
        <v>9</v>
      </c>
      <c r="B46" s="167" t="str">
        <f ca="1">IFERROR(__xludf.DUMMYFUNCTION("""COMPUTED_VALUE"""),"ГБПОУ МО ""Колледж ""Подмосковье""")</f>
        <v>ГБПОУ МО "Колледж "Подмосковье"</v>
      </c>
      <c r="C46" s="103" t="str">
        <f ca="1">IFERROR(__xludf.DUMMYFUNCTION("""COMPUTED_VALUE"""),"23.01.17")</f>
        <v>23.01.17</v>
      </c>
      <c r="D46" s="170" t="str">
        <f ca="1">IFERROR(__xludf.DUMMYFUNCTION("""COMPUTED_VALUE"""),"Мастер по ремонту и обслуживанию автомобилей")</f>
        <v>Мастер по ремонту и обслуживанию автомобилей</v>
      </c>
      <c r="E46" s="105" t="str">
        <f ca="1">IF(C46&lt;&gt;"","1","")</f>
        <v>1</v>
      </c>
      <c r="F46" s="150" t="str">
        <f ca="1">IF(C46&lt;&gt;"",БД!$G$4,"")</f>
        <v>Всего (общая численность выпускников)</v>
      </c>
      <c r="G46" s="107">
        <v>50</v>
      </c>
      <c r="H46" s="108">
        <v>21</v>
      </c>
      <c r="I46" s="109">
        <v>21</v>
      </c>
      <c r="J46" s="109">
        <v>20</v>
      </c>
      <c r="K46" s="109"/>
      <c r="L46" s="110"/>
      <c r="M46" s="110"/>
      <c r="N46" s="109">
        <v>29</v>
      </c>
      <c r="O46" s="110"/>
      <c r="P46" s="110"/>
    </row>
    <row r="47" spans="1:16" ht="15">
      <c r="A47" s="116">
        <f t="shared" ca="1" si="2"/>
        <v>9</v>
      </c>
      <c r="B47" s="168" t="str">
        <f ca="1">IFERROR(__xludf.DUMMYFUNCTION("""COMPUTED_VALUE"""),"ГБПОУ МО ""Колледж ""Подмосковье""")</f>
        <v>ГБПОУ МО "Колледж "Подмосковье"</v>
      </c>
      <c r="C47" s="120" t="str">
        <f ca="1">IFERROR(__xludf.DUMMYFUNCTION("""COMPUTED_VALUE"""),"23.01.17")</f>
        <v>23.01.17</v>
      </c>
      <c r="D47" s="171" t="str">
        <f ca="1">IFERROR(__xludf.DUMMYFUNCTION("""COMPUTED_VALUE"""),"Мастер по ремонту и обслуживанию автомобилей")</f>
        <v>Мастер по ремонту и обслуживанию автомобилей</v>
      </c>
      <c r="E47" s="122" t="str">
        <f ca="1">IF(C47&lt;&gt;"","2","")</f>
        <v>2</v>
      </c>
      <c r="F47" s="151" t="str">
        <f ca="1">IF(C47&lt;&gt;"",БД!$G$5,"")</f>
        <v>из общей численности выпускников (из строки 01): лица с ОВЗ</v>
      </c>
      <c r="G47" s="133"/>
      <c r="H47" s="134"/>
      <c r="I47" s="127"/>
      <c r="J47" s="127"/>
      <c r="K47" s="127"/>
      <c r="L47" s="127"/>
      <c r="M47" s="126"/>
      <c r="N47" s="127"/>
      <c r="O47" s="127"/>
      <c r="P47" s="127"/>
    </row>
    <row r="48" spans="1:16" ht="15">
      <c r="A48" s="116">
        <f t="shared" ca="1" si="2"/>
        <v>9</v>
      </c>
      <c r="B48" s="168" t="str">
        <f ca="1">IFERROR(__xludf.DUMMYFUNCTION("""COMPUTED_VALUE"""),"ГБПОУ МО ""Колледж ""Подмосковье""")</f>
        <v>ГБПОУ МО "Колледж "Подмосковье"</v>
      </c>
      <c r="C48" s="120" t="str">
        <f ca="1">IFERROR(__xludf.DUMMYFUNCTION("""COMPUTED_VALUE"""),"23.01.17")</f>
        <v>23.01.17</v>
      </c>
      <c r="D48" s="171" t="str">
        <f ca="1">IFERROR(__xludf.DUMMYFUNCTION("""COMPUTED_VALUE"""),"Мастер по ремонту и обслуживанию автомобилей")</f>
        <v>Мастер по ремонту и обслуживанию автомобилей</v>
      </c>
      <c r="E48" s="122" t="str">
        <f ca="1">IF(C48&lt;&gt;"","3","")</f>
        <v>3</v>
      </c>
      <c r="F48" s="151" t="str">
        <f ca="1">IF(C48&lt;&gt;"",БД!$G$6,"")</f>
        <v>из числа лиц с ОВЗ (из строки 02): инвалиды и дети-инвалиды</v>
      </c>
      <c r="G48" s="133"/>
      <c r="H48" s="134"/>
      <c r="I48" s="127"/>
      <c r="J48" s="127"/>
      <c r="K48" s="127"/>
      <c r="L48" s="127"/>
      <c r="M48" s="127"/>
      <c r="N48" s="127"/>
      <c r="O48" s="127"/>
      <c r="P48" s="127"/>
    </row>
    <row r="49" spans="1:16" ht="15">
      <c r="A49" s="116">
        <f t="shared" ca="1" si="2"/>
        <v>9</v>
      </c>
      <c r="B49" s="168" t="str">
        <f ca="1">IFERROR(__xludf.DUMMYFUNCTION("""COMPUTED_VALUE"""),"ГБПОУ МО ""Колледж ""Подмосковье""")</f>
        <v>ГБПОУ МО "Колледж "Подмосковье"</v>
      </c>
      <c r="C49" s="120" t="str">
        <f ca="1">IFERROR(__xludf.DUMMYFUNCTION("""COMPUTED_VALUE"""),"23.01.17")</f>
        <v>23.01.17</v>
      </c>
      <c r="D49" s="171" t="str">
        <f ca="1">IFERROR(__xludf.DUMMYFUNCTION("""COMPUTED_VALUE"""),"Мастер по ремонту и обслуживанию автомобилей")</f>
        <v>Мастер по ремонту и обслуживанию автомобилей</v>
      </c>
      <c r="E49" s="122" t="str">
        <f ca="1">IF(C49&lt;&gt;"","4","")</f>
        <v>4</v>
      </c>
      <c r="F49" s="151" t="str">
        <f ca="1">IF(C49&lt;&gt;"",БД!$G$7,"")</f>
        <v>Инвалиды и дети-инвалиды (кроме учтенных в строке 03)</v>
      </c>
      <c r="G49" s="133"/>
      <c r="H49" s="134"/>
      <c r="I49" s="127"/>
      <c r="J49" s="127"/>
      <c r="K49" s="127"/>
      <c r="L49" s="127"/>
      <c r="M49" s="127"/>
      <c r="N49" s="127"/>
      <c r="O49" s="127"/>
      <c r="P49" s="127"/>
    </row>
    <row r="50" spans="1:16" thickBot="1">
      <c r="A50" s="135">
        <f t="shared" ca="1" si="2"/>
        <v>9</v>
      </c>
      <c r="B50" s="169" t="str">
        <f ca="1">IFERROR(__xludf.DUMMYFUNCTION("""COMPUTED_VALUE"""),"ГБПОУ МО ""Колледж ""Подмосковье""")</f>
        <v>ГБПОУ МО "Колледж "Подмосковье"</v>
      </c>
      <c r="C50" s="139" t="str">
        <f ca="1">IFERROR(__xludf.DUMMYFUNCTION("""COMPUTED_VALUE"""),"23.01.17")</f>
        <v>23.01.17</v>
      </c>
      <c r="D50" s="172" t="str">
        <f ca="1">IFERROR(__xludf.DUMMYFUNCTION("""COMPUTED_VALUE"""),"Мастер по ремонту и обслуживанию автомобилей")</f>
        <v>Мастер по ремонту и обслуживанию автомобилей</v>
      </c>
      <c r="E50" s="141" t="str">
        <f ca="1">IF(C50&lt;&gt;"","5","")</f>
        <v>5</v>
      </c>
      <c r="F50" s="152" t="str">
        <f ca="1">IF(C50&lt;&gt;"",БД!$G$8,"")</f>
        <v>Имеют договор о целевом обучении</v>
      </c>
      <c r="G50" s="153"/>
      <c r="H50" s="154"/>
      <c r="I50" s="145"/>
      <c r="J50" s="145"/>
      <c r="K50" s="145"/>
      <c r="L50" s="145"/>
      <c r="M50" s="145"/>
      <c r="N50" s="145"/>
      <c r="O50" s="145"/>
      <c r="P50" s="145"/>
    </row>
    <row r="51" spans="1:16" thickTop="1">
      <c r="A51" s="99">
        <f t="shared" ca="1" si="2"/>
        <v>10</v>
      </c>
      <c r="B51" s="167" t="str">
        <f ca="1">IFERROR(__xludf.DUMMYFUNCTION("""COMPUTED_VALUE"""),"ГБПОУ МО ""Колледж ""Подмосковье""")</f>
        <v>ГБПОУ МО "Колледж "Подмосковье"</v>
      </c>
      <c r="C51" s="103" t="str">
        <f ca="1">IFERROR(__xludf.DUMMYFUNCTION("""COMPUTED_VALUE"""),"43.01.02")</f>
        <v>43.01.02</v>
      </c>
      <c r="D51" s="170" t="str">
        <f ca="1">IFERROR(__xludf.DUMMYFUNCTION("""COMPUTED_VALUE"""),"Парикмахер")</f>
        <v>Парикмахер</v>
      </c>
      <c r="E51" s="105" t="str">
        <f ca="1">IF(C51&lt;&gt;"","1","")</f>
        <v>1</v>
      </c>
      <c r="F51" s="106" t="str">
        <f ca="1">IF(C51&lt;&gt;"",БД!$G$4,"")</f>
        <v>Всего (общая численность выпускников)</v>
      </c>
      <c r="G51" s="107">
        <v>25</v>
      </c>
      <c r="H51" s="108">
        <v>25</v>
      </c>
      <c r="I51" s="109">
        <v>25</v>
      </c>
      <c r="J51" s="109">
        <v>23</v>
      </c>
      <c r="K51" s="109"/>
      <c r="L51" s="110"/>
      <c r="M51" s="110"/>
      <c r="N51" s="109"/>
      <c r="O51" s="110"/>
      <c r="P51" s="110"/>
    </row>
    <row r="52" spans="1:16" ht="15">
      <c r="A52" s="116">
        <f t="shared" ca="1" si="2"/>
        <v>10</v>
      </c>
      <c r="B52" s="168" t="str">
        <f ca="1">IFERROR(__xludf.DUMMYFUNCTION("""COMPUTED_VALUE"""),"ГБПОУ МО ""Колледж ""Подмосковье""")</f>
        <v>ГБПОУ МО "Колледж "Подмосковье"</v>
      </c>
      <c r="C52" s="120" t="str">
        <f ca="1">IFERROR(__xludf.DUMMYFUNCTION("""COMPUTED_VALUE"""),"43.01.02")</f>
        <v>43.01.02</v>
      </c>
      <c r="D52" s="171" t="str">
        <f ca="1">IFERROR(__xludf.DUMMYFUNCTION("""COMPUTED_VALUE"""),"Парикмахер")</f>
        <v>Парикмахер</v>
      </c>
      <c r="E52" s="122" t="str">
        <f ca="1">IF(C52&lt;&gt;"","2","")</f>
        <v>2</v>
      </c>
      <c r="F52" s="123" t="str">
        <f ca="1">IF(C52&lt;&gt;"",БД!$G$5,"")</f>
        <v>из общей численности выпускников (из строки 01): лица с ОВЗ</v>
      </c>
      <c r="G52" s="133"/>
      <c r="H52" s="125"/>
      <c r="I52" s="127"/>
      <c r="J52" s="127"/>
      <c r="K52" s="127"/>
      <c r="L52" s="127"/>
      <c r="M52" s="127"/>
      <c r="N52" s="127"/>
      <c r="O52" s="127"/>
      <c r="P52" s="127"/>
    </row>
    <row r="53" spans="1:16" ht="15">
      <c r="A53" s="116">
        <f t="shared" ca="1" si="2"/>
        <v>10</v>
      </c>
      <c r="B53" s="168" t="str">
        <f ca="1">IFERROR(__xludf.DUMMYFUNCTION("""COMPUTED_VALUE"""),"ГБПОУ МО ""Колледж ""Подмосковье""")</f>
        <v>ГБПОУ МО "Колледж "Подмосковье"</v>
      </c>
      <c r="C53" s="120" t="str">
        <f ca="1">IFERROR(__xludf.DUMMYFUNCTION("""COMPUTED_VALUE"""),"43.01.02")</f>
        <v>43.01.02</v>
      </c>
      <c r="D53" s="171" t="str">
        <f ca="1">IFERROR(__xludf.DUMMYFUNCTION("""COMPUTED_VALUE"""),"Парикмахер")</f>
        <v>Парикмахер</v>
      </c>
      <c r="E53" s="122" t="str">
        <f ca="1">IF(C53&lt;&gt;"","3","")</f>
        <v>3</v>
      </c>
      <c r="F53" s="123" t="str">
        <f ca="1">IF(C53&lt;&gt;"",БД!$G$6,"")</f>
        <v>из числа лиц с ОВЗ (из строки 02): инвалиды и дети-инвалиды</v>
      </c>
      <c r="G53" s="133"/>
      <c r="H53" s="134"/>
      <c r="I53" s="127"/>
      <c r="J53" s="127"/>
      <c r="K53" s="127"/>
      <c r="L53" s="127"/>
      <c r="M53" s="127"/>
      <c r="N53" s="127"/>
      <c r="O53" s="127"/>
      <c r="P53" s="127"/>
    </row>
    <row r="54" spans="1:16" ht="15">
      <c r="A54" s="116">
        <f t="shared" ca="1" si="2"/>
        <v>10</v>
      </c>
      <c r="B54" s="168" t="str">
        <f ca="1">IFERROR(__xludf.DUMMYFUNCTION("""COMPUTED_VALUE"""),"ГБПОУ МО ""Колледж ""Подмосковье""")</f>
        <v>ГБПОУ МО "Колледж "Подмосковье"</v>
      </c>
      <c r="C54" s="120" t="str">
        <f ca="1">IFERROR(__xludf.DUMMYFUNCTION("""COMPUTED_VALUE"""),"43.01.02")</f>
        <v>43.01.02</v>
      </c>
      <c r="D54" s="171" t="str">
        <f ca="1">IFERROR(__xludf.DUMMYFUNCTION("""COMPUTED_VALUE"""),"Парикмахер")</f>
        <v>Парикмахер</v>
      </c>
      <c r="E54" s="122" t="str">
        <f ca="1">IF(C54&lt;&gt;"","4","")</f>
        <v>4</v>
      </c>
      <c r="F54" s="123" t="str">
        <f ca="1">IF(C54&lt;&gt;"",БД!$G$7,"")</f>
        <v>Инвалиды и дети-инвалиды (кроме учтенных в строке 03)</v>
      </c>
      <c r="G54" s="124"/>
      <c r="H54" s="134"/>
      <c r="I54" s="127"/>
      <c r="J54" s="127"/>
      <c r="K54" s="127"/>
      <c r="L54" s="127"/>
      <c r="M54" s="127"/>
      <c r="N54" s="127"/>
      <c r="O54" s="127"/>
      <c r="P54" s="127"/>
    </row>
    <row r="55" spans="1:16" thickBot="1">
      <c r="A55" s="135">
        <f t="shared" ca="1" si="2"/>
        <v>10</v>
      </c>
      <c r="B55" s="169" t="str">
        <f ca="1">IFERROR(__xludf.DUMMYFUNCTION("""COMPUTED_VALUE"""),"ГБПОУ МО ""Колледж ""Подмосковье""")</f>
        <v>ГБПОУ МО "Колледж "Подмосковье"</v>
      </c>
      <c r="C55" s="139" t="str">
        <f ca="1">IFERROR(__xludf.DUMMYFUNCTION("""COMPUTED_VALUE"""),"43.01.02")</f>
        <v>43.01.02</v>
      </c>
      <c r="D55" s="172" t="str">
        <f ca="1">IFERROR(__xludf.DUMMYFUNCTION("""COMPUTED_VALUE"""),"Парикмахер")</f>
        <v>Парикмахер</v>
      </c>
      <c r="E55" s="141" t="str">
        <f ca="1">IF(C55&lt;&gt;"","5","")</f>
        <v>5</v>
      </c>
      <c r="F55" s="142" t="str">
        <f ca="1">IF(C55&lt;&gt;"",БД!$G$8,"")</f>
        <v>Имеют договор о целевом обучении</v>
      </c>
      <c r="G55" s="143"/>
      <c r="H55" s="154"/>
      <c r="I55" s="145"/>
      <c r="J55" s="145"/>
      <c r="K55" s="145"/>
      <c r="L55" s="145"/>
      <c r="M55" s="145"/>
      <c r="N55" s="145"/>
      <c r="O55" s="145"/>
      <c r="P55" s="145"/>
    </row>
    <row r="56" spans="1:16" thickTop="1">
      <c r="A56" s="99">
        <f t="shared" ca="1" si="2"/>
        <v>11</v>
      </c>
      <c r="B56" s="167" t="str">
        <f ca="1">IFERROR(__xludf.DUMMYFUNCTION("""COMPUTED_VALUE"""),"ГБПОУ МО ""Колледж ""Подмосковье""")</f>
        <v>ГБПОУ МО "Колледж "Подмосковье"</v>
      </c>
      <c r="C56" s="103" t="str">
        <f ca="1">IFERROR(__xludf.DUMMYFUNCTION("""COMPUTED_VALUE"""),"43.01.09")</f>
        <v>43.01.09</v>
      </c>
      <c r="D56" s="170" t="str">
        <f ca="1">IFERROR(__xludf.DUMMYFUNCTION("""COMPUTED_VALUE"""),"Повар, кондитер")</f>
        <v>Повар, кондитер</v>
      </c>
      <c r="E56" s="105" t="str">
        <f ca="1">IF(C56&lt;&gt;"","1","")</f>
        <v>1</v>
      </c>
      <c r="F56" s="150" t="str">
        <f ca="1">IF(C56&lt;&gt;"",БД!$G$4,"")</f>
        <v>Всего (общая численность выпускников)</v>
      </c>
      <c r="G56" s="107">
        <v>50</v>
      </c>
      <c r="H56" s="108">
        <v>39</v>
      </c>
      <c r="I56" s="109">
        <v>39</v>
      </c>
      <c r="J56" s="109">
        <v>37</v>
      </c>
      <c r="K56" s="109"/>
      <c r="L56" s="110"/>
      <c r="M56" s="110"/>
      <c r="N56" s="109">
        <v>9</v>
      </c>
      <c r="O56" s="110"/>
      <c r="P56" s="109">
        <v>2</v>
      </c>
    </row>
    <row r="57" spans="1:16" ht="15">
      <c r="A57" s="116">
        <f t="shared" ca="1" si="2"/>
        <v>11</v>
      </c>
      <c r="B57" s="168" t="str">
        <f ca="1">IFERROR(__xludf.DUMMYFUNCTION("""COMPUTED_VALUE"""),"ГБПОУ МО ""Колледж ""Подмосковье""")</f>
        <v>ГБПОУ МО "Колледж "Подмосковье"</v>
      </c>
      <c r="C57" s="120" t="str">
        <f ca="1">IFERROR(__xludf.DUMMYFUNCTION("""COMPUTED_VALUE"""),"43.01.09")</f>
        <v>43.01.09</v>
      </c>
      <c r="D57" s="171" t="str">
        <f ca="1">IFERROR(__xludf.DUMMYFUNCTION("""COMPUTED_VALUE"""),"Повар, кондитер")</f>
        <v>Повар, кондитер</v>
      </c>
      <c r="E57" s="122" t="str">
        <f ca="1">IF(C57&lt;&gt;"","2","")</f>
        <v>2</v>
      </c>
      <c r="F57" s="151" t="str">
        <f ca="1">IF(C57&lt;&gt;"",БД!$G$5,"")</f>
        <v>из общей численности выпускников (из строки 01): лица с ОВЗ</v>
      </c>
      <c r="G57" s="133"/>
      <c r="H57" s="134"/>
      <c r="I57" s="127"/>
      <c r="J57" s="127"/>
      <c r="K57" s="127"/>
      <c r="L57" s="127"/>
      <c r="M57" s="127"/>
      <c r="N57" s="127"/>
      <c r="O57" s="127"/>
      <c r="P57" s="127"/>
    </row>
    <row r="58" spans="1:16" ht="15">
      <c r="A58" s="116">
        <f t="shared" ca="1" si="2"/>
        <v>11</v>
      </c>
      <c r="B58" s="168" t="str">
        <f ca="1">IFERROR(__xludf.DUMMYFUNCTION("""COMPUTED_VALUE"""),"ГБПОУ МО ""Колледж ""Подмосковье""")</f>
        <v>ГБПОУ МО "Колледж "Подмосковье"</v>
      </c>
      <c r="C58" s="120" t="str">
        <f ca="1">IFERROR(__xludf.DUMMYFUNCTION("""COMPUTED_VALUE"""),"43.01.09")</f>
        <v>43.01.09</v>
      </c>
      <c r="D58" s="171" t="str">
        <f ca="1">IFERROR(__xludf.DUMMYFUNCTION("""COMPUTED_VALUE"""),"Повар, кондитер")</f>
        <v>Повар, кондитер</v>
      </c>
      <c r="E58" s="122" t="str">
        <f ca="1">IF(C58&lt;&gt;"","3","")</f>
        <v>3</v>
      </c>
      <c r="F58" s="151" t="str">
        <f ca="1">IF(C58&lt;&gt;"",БД!$G$6,"")</f>
        <v>из числа лиц с ОВЗ (из строки 02): инвалиды и дети-инвалиды</v>
      </c>
      <c r="G58" s="133"/>
      <c r="H58" s="134"/>
      <c r="I58" s="127"/>
      <c r="J58" s="127"/>
      <c r="K58" s="127"/>
      <c r="L58" s="127"/>
      <c r="M58" s="127"/>
      <c r="N58" s="127"/>
      <c r="O58" s="127"/>
      <c r="P58" s="127"/>
    </row>
    <row r="59" spans="1:16" ht="15">
      <c r="A59" s="116">
        <f t="shared" ca="1" si="2"/>
        <v>11</v>
      </c>
      <c r="B59" s="168" t="str">
        <f ca="1">IFERROR(__xludf.DUMMYFUNCTION("""COMPUTED_VALUE"""),"ГБПОУ МО ""Колледж ""Подмосковье""")</f>
        <v>ГБПОУ МО "Колледж "Подмосковье"</v>
      </c>
      <c r="C59" s="120" t="str">
        <f ca="1">IFERROR(__xludf.DUMMYFUNCTION("""COMPUTED_VALUE"""),"43.01.09")</f>
        <v>43.01.09</v>
      </c>
      <c r="D59" s="171" t="str">
        <f ca="1">IFERROR(__xludf.DUMMYFUNCTION("""COMPUTED_VALUE"""),"Повар, кондитер")</f>
        <v>Повар, кондитер</v>
      </c>
      <c r="E59" s="122" t="str">
        <f ca="1">IF(C59&lt;&gt;"","4","")</f>
        <v>4</v>
      </c>
      <c r="F59" s="151" t="str">
        <f ca="1">IF(C59&lt;&gt;"",БД!$G$7,"")</f>
        <v>Инвалиды и дети-инвалиды (кроме учтенных в строке 03)</v>
      </c>
      <c r="G59" s="133"/>
      <c r="H59" s="134"/>
      <c r="I59" s="127"/>
      <c r="J59" s="127"/>
      <c r="K59" s="127"/>
      <c r="L59" s="127"/>
      <c r="M59" s="127"/>
      <c r="N59" s="127"/>
      <c r="O59" s="127"/>
      <c r="P59" s="127"/>
    </row>
    <row r="60" spans="1:16" thickBot="1">
      <c r="A60" s="135">
        <f t="shared" ca="1" si="2"/>
        <v>11</v>
      </c>
      <c r="B60" s="169" t="str">
        <f ca="1">IFERROR(__xludf.DUMMYFUNCTION("""COMPUTED_VALUE"""),"ГБПОУ МО ""Колледж ""Подмосковье""")</f>
        <v>ГБПОУ МО "Колледж "Подмосковье"</v>
      </c>
      <c r="C60" s="139" t="str">
        <f ca="1">IFERROR(__xludf.DUMMYFUNCTION("""COMPUTED_VALUE"""),"43.01.09")</f>
        <v>43.01.09</v>
      </c>
      <c r="D60" s="172" t="str">
        <f ca="1">IFERROR(__xludf.DUMMYFUNCTION("""COMPUTED_VALUE"""),"Повар, кондитер")</f>
        <v>Повар, кондитер</v>
      </c>
      <c r="E60" s="141" t="str">
        <f ca="1">IF(C60&lt;&gt;"","5","")</f>
        <v>5</v>
      </c>
      <c r="F60" s="152" t="str">
        <f ca="1">IF(C60&lt;&gt;"",БД!$G$8,"")</f>
        <v>Имеют договор о целевом обучении</v>
      </c>
      <c r="G60" s="153"/>
      <c r="H60" s="154"/>
      <c r="I60" s="145"/>
      <c r="J60" s="145"/>
      <c r="K60" s="145"/>
      <c r="L60" s="145"/>
      <c r="M60" s="145"/>
      <c r="N60" s="145"/>
      <c r="O60" s="145"/>
      <c r="P60" s="145"/>
    </row>
    <row r="61" spans="1:16" thickTop="1">
      <c r="A61" s="99">
        <f t="shared" ca="1" si="2"/>
        <v>12</v>
      </c>
      <c r="B61" s="167" t="str">
        <f ca="1">IFERROR(__xludf.DUMMYFUNCTION("""COMPUTED_VALUE"""),"ГБПОУ МО ""Колледж ""Подмосковье""")</f>
        <v>ГБПОУ МО "Колледж "Подмосковье"</v>
      </c>
      <c r="C61" s="103" t="str">
        <f ca="1">IFERROR(__xludf.DUMMYFUNCTION("""COMPUTED_VALUE"""),"08.02.01")</f>
        <v>08.02.01</v>
      </c>
      <c r="D61" s="170" t="str">
        <f ca="1">IFERROR(__xludf.DUMMYFUNCTION("""COMPUTED_VALUE"""),"Строительство и эксплуатация зданий и сооружений")</f>
        <v>Строительство и эксплуатация зданий и сооружений</v>
      </c>
      <c r="E61" s="105" t="str">
        <f ca="1">IF(C61&lt;&gt;"","1","")</f>
        <v>1</v>
      </c>
      <c r="F61" s="150" t="str">
        <f ca="1">IF(C61&lt;&gt;"",БД!$G$4,"")</f>
        <v>Всего (общая численность выпускников)</v>
      </c>
      <c r="G61" s="107">
        <v>48</v>
      </c>
      <c r="H61" s="108">
        <v>19</v>
      </c>
      <c r="I61" s="109">
        <v>19</v>
      </c>
      <c r="J61" s="109">
        <v>19</v>
      </c>
      <c r="K61" s="109"/>
      <c r="L61" s="110"/>
      <c r="M61" s="109">
        <v>2</v>
      </c>
      <c r="N61" s="109">
        <v>27</v>
      </c>
      <c r="O61" s="110"/>
      <c r="P61" s="110"/>
    </row>
    <row r="62" spans="1:16" ht="15">
      <c r="A62" s="116">
        <f t="shared" ca="1" si="2"/>
        <v>12</v>
      </c>
      <c r="B62" s="168" t="str">
        <f ca="1">IFERROR(__xludf.DUMMYFUNCTION("""COMPUTED_VALUE"""),"ГБПОУ МО ""Колледж ""Подмосковье""")</f>
        <v>ГБПОУ МО "Колледж "Подмосковье"</v>
      </c>
      <c r="C62" s="120" t="str">
        <f ca="1">IFERROR(__xludf.DUMMYFUNCTION("""COMPUTED_VALUE"""),"08.02.01")</f>
        <v>08.02.01</v>
      </c>
      <c r="D62" s="171" t="str">
        <f ca="1">IFERROR(__xludf.DUMMYFUNCTION("""COMPUTED_VALUE"""),"Строительство и эксплуатация зданий и сооружений")</f>
        <v>Строительство и эксплуатация зданий и сооружений</v>
      </c>
      <c r="E62" s="122" t="str">
        <f ca="1">IF(C62&lt;&gt;"","2","")</f>
        <v>2</v>
      </c>
      <c r="F62" s="151" t="str">
        <f ca="1">IF(C62&lt;&gt;"",БД!$G$5,"")</f>
        <v>из общей численности выпускников (из строки 01): лица с ОВЗ</v>
      </c>
      <c r="G62" s="133"/>
      <c r="H62" s="134"/>
      <c r="I62" s="127"/>
      <c r="J62" s="127"/>
      <c r="K62" s="127"/>
      <c r="L62" s="127"/>
      <c r="M62" s="126"/>
      <c r="N62" s="127"/>
      <c r="O62" s="127"/>
      <c r="P62" s="127"/>
    </row>
    <row r="63" spans="1:16" ht="15">
      <c r="A63" s="116">
        <f t="shared" ca="1" si="2"/>
        <v>12</v>
      </c>
      <c r="B63" s="168" t="str">
        <f ca="1">IFERROR(__xludf.DUMMYFUNCTION("""COMPUTED_VALUE"""),"ГБПОУ МО ""Колледж ""Подмосковье""")</f>
        <v>ГБПОУ МО "Колледж "Подмосковье"</v>
      </c>
      <c r="C63" s="120" t="str">
        <f ca="1">IFERROR(__xludf.DUMMYFUNCTION("""COMPUTED_VALUE"""),"08.02.01")</f>
        <v>08.02.01</v>
      </c>
      <c r="D63" s="171" t="str">
        <f ca="1">IFERROR(__xludf.DUMMYFUNCTION("""COMPUTED_VALUE"""),"Строительство и эксплуатация зданий и сооружений")</f>
        <v>Строительство и эксплуатация зданий и сооружений</v>
      </c>
      <c r="E63" s="122" t="str">
        <f ca="1">IF(C63&lt;&gt;"","3","")</f>
        <v>3</v>
      </c>
      <c r="F63" s="151" t="str">
        <f ca="1">IF(C63&lt;&gt;"",БД!$G$6,"")</f>
        <v>из числа лиц с ОВЗ (из строки 02): инвалиды и дети-инвалиды</v>
      </c>
      <c r="G63" s="133"/>
      <c r="H63" s="134"/>
      <c r="I63" s="127"/>
      <c r="J63" s="127"/>
      <c r="K63" s="127"/>
      <c r="L63" s="127"/>
      <c r="M63" s="127"/>
      <c r="N63" s="127"/>
      <c r="O63" s="127"/>
      <c r="P63" s="127"/>
    </row>
    <row r="64" spans="1:16" ht="15">
      <c r="A64" s="116">
        <f t="shared" ca="1" si="2"/>
        <v>12</v>
      </c>
      <c r="B64" s="168" t="str">
        <f ca="1">IFERROR(__xludf.DUMMYFUNCTION("""COMPUTED_VALUE"""),"ГБПОУ МО ""Колледж ""Подмосковье""")</f>
        <v>ГБПОУ МО "Колледж "Подмосковье"</v>
      </c>
      <c r="C64" s="120" t="str">
        <f ca="1">IFERROR(__xludf.DUMMYFUNCTION("""COMPUTED_VALUE"""),"08.02.01")</f>
        <v>08.02.01</v>
      </c>
      <c r="D64" s="171" t="str">
        <f ca="1">IFERROR(__xludf.DUMMYFUNCTION("""COMPUTED_VALUE"""),"Строительство и эксплуатация зданий и сооружений")</f>
        <v>Строительство и эксплуатация зданий и сооружений</v>
      </c>
      <c r="E64" s="122" t="str">
        <f ca="1">IF(C64&lt;&gt;"","4","")</f>
        <v>4</v>
      </c>
      <c r="F64" s="151" t="str">
        <f ca="1">IF(C64&lt;&gt;"",БД!$G$7,"")</f>
        <v>Инвалиды и дети-инвалиды (кроме учтенных в строке 03)</v>
      </c>
      <c r="G64" s="124">
        <v>1</v>
      </c>
      <c r="H64" s="125">
        <v>1</v>
      </c>
      <c r="I64" s="126">
        <v>1</v>
      </c>
      <c r="J64" s="126">
        <v>1</v>
      </c>
      <c r="K64" s="127"/>
      <c r="L64" s="127"/>
      <c r="M64" s="127"/>
      <c r="N64" s="127"/>
      <c r="O64" s="127"/>
      <c r="P64" s="127"/>
    </row>
    <row r="65" spans="1:16" thickBot="1">
      <c r="A65" s="135">
        <f t="shared" ca="1" si="2"/>
        <v>12</v>
      </c>
      <c r="B65" s="169" t="str">
        <f ca="1">IFERROR(__xludf.DUMMYFUNCTION("""COMPUTED_VALUE"""),"ГБПОУ МО ""Колледж ""Подмосковье""")</f>
        <v>ГБПОУ МО "Колледж "Подмосковье"</v>
      </c>
      <c r="C65" s="139" t="str">
        <f ca="1">IFERROR(__xludf.DUMMYFUNCTION("""COMPUTED_VALUE"""),"08.02.01")</f>
        <v>08.02.01</v>
      </c>
      <c r="D65" s="172" t="str">
        <f ca="1">IFERROR(__xludf.DUMMYFUNCTION("""COMPUTED_VALUE"""),"Строительство и эксплуатация зданий и сооружений")</f>
        <v>Строительство и эксплуатация зданий и сооружений</v>
      </c>
      <c r="E65" s="141" t="str">
        <f ca="1">IF(C65&lt;&gt;"","5","")</f>
        <v>5</v>
      </c>
      <c r="F65" s="152" t="str">
        <f ca="1">IF(C65&lt;&gt;"",БД!$G$8,"")</f>
        <v>Имеют договор о целевом обучении</v>
      </c>
      <c r="G65" s="153"/>
      <c r="H65" s="154"/>
      <c r="I65" s="145"/>
      <c r="J65" s="145"/>
      <c r="K65" s="145"/>
      <c r="L65" s="145"/>
      <c r="M65" s="145"/>
      <c r="N65" s="145"/>
      <c r="O65" s="145"/>
      <c r="P65" s="145"/>
    </row>
    <row r="66" spans="1:16" thickTop="1">
      <c r="A66" s="99">
        <f t="shared" ca="1" si="2"/>
        <v>13</v>
      </c>
      <c r="B66" s="167" t="str">
        <f ca="1">IFERROR(__xludf.DUMMYFUNCTION("""COMPUTED_VALUE"""),"ГБПОУ МО ""Колледж ""Подмосковье""")</f>
        <v>ГБПОУ МО "Колледж "Подмосковье"</v>
      </c>
      <c r="C66" s="103" t="str">
        <f ca="1">IFERROR(__xludf.DUMMYFUNCTION("""COMPUTED_VALUE"""),"09.02.07")</f>
        <v>09.02.07</v>
      </c>
      <c r="D66" s="170" t="str">
        <f ca="1">IFERROR(__xludf.DUMMYFUNCTION("""COMPUTED_VALUE"""),"Информационные системы и программирование")</f>
        <v>Информационные системы и программирование</v>
      </c>
      <c r="E66" s="105" t="str">
        <f ca="1">IF(C66&lt;&gt;"","1","")</f>
        <v>1</v>
      </c>
      <c r="F66" s="106" t="str">
        <f ca="1">IF(C66&lt;&gt;"",БД!$G$4,"")</f>
        <v>Всего (общая численность выпускников)</v>
      </c>
      <c r="G66" s="107">
        <v>48</v>
      </c>
      <c r="H66" s="108">
        <v>47</v>
      </c>
      <c r="I66" s="109">
        <v>47</v>
      </c>
      <c r="J66" s="109">
        <v>41</v>
      </c>
      <c r="K66" s="109"/>
      <c r="L66" s="110"/>
      <c r="M66" s="110"/>
      <c r="N66" s="109">
        <v>1</v>
      </c>
      <c r="O66" s="110"/>
      <c r="P66" s="110"/>
    </row>
    <row r="67" spans="1:16" ht="15">
      <c r="A67" s="116">
        <f t="shared" ca="1" si="2"/>
        <v>13</v>
      </c>
      <c r="B67" s="168" t="str">
        <f ca="1">IFERROR(__xludf.DUMMYFUNCTION("""COMPUTED_VALUE"""),"ГБПОУ МО ""Колледж ""Подмосковье""")</f>
        <v>ГБПОУ МО "Колледж "Подмосковье"</v>
      </c>
      <c r="C67" s="120" t="str">
        <f ca="1">IFERROR(__xludf.DUMMYFUNCTION("""COMPUTED_VALUE"""),"09.02.07")</f>
        <v>09.02.07</v>
      </c>
      <c r="D67" s="171" t="str">
        <f ca="1">IFERROR(__xludf.DUMMYFUNCTION("""COMPUTED_VALUE"""),"Информационные системы и программирование")</f>
        <v>Информационные системы и программирование</v>
      </c>
      <c r="E67" s="122" t="str">
        <f ca="1">IF(C67&lt;&gt;"","2","")</f>
        <v>2</v>
      </c>
      <c r="F67" s="123" t="str">
        <f ca="1">IF(C67&lt;&gt;"",БД!$G$5,"")</f>
        <v>из общей численности выпускников (из строки 01): лица с ОВЗ</v>
      </c>
      <c r="G67" s="133"/>
      <c r="H67" s="125"/>
      <c r="I67" s="127"/>
      <c r="J67" s="127"/>
      <c r="K67" s="127"/>
      <c r="L67" s="127"/>
      <c r="M67" s="127"/>
      <c r="N67" s="127"/>
      <c r="O67" s="127"/>
      <c r="P67" s="127"/>
    </row>
    <row r="68" spans="1:16" ht="15">
      <c r="A68" s="116">
        <f t="shared" ca="1" si="2"/>
        <v>13</v>
      </c>
      <c r="B68" s="168" t="str">
        <f ca="1">IFERROR(__xludf.DUMMYFUNCTION("""COMPUTED_VALUE"""),"ГБПОУ МО ""Колледж ""Подмосковье""")</f>
        <v>ГБПОУ МО "Колледж "Подмосковье"</v>
      </c>
      <c r="C68" s="120" t="str">
        <f ca="1">IFERROR(__xludf.DUMMYFUNCTION("""COMPUTED_VALUE"""),"09.02.07")</f>
        <v>09.02.07</v>
      </c>
      <c r="D68" s="171" t="str">
        <f ca="1">IFERROR(__xludf.DUMMYFUNCTION("""COMPUTED_VALUE"""),"Информационные системы и программирование")</f>
        <v>Информационные системы и программирование</v>
      </c>
      <c r="E68" s="122" t="str">
        <f ca="1">IF(C68&lt;&gt;"","3","")</f>
        <v>3</v>
      </c>
      <c r="F68" s="123" t="str">
        <f ca="1">IF(C68&lt;&gt;"",БД!$G$6,"")</f>
        <v>из числа лиц с ОВЗ (из строки 02): инвалиды и дети-инвалиды</v>
      </c>
      <c r="G68" s="133"/>
      <c r="H68" s="134"/>
      <c r="I68" s="127"/>
      <c r="J68" s="127"/>
      <c r="K68" s="127"/>
      <c r="L68" s="127"/>
      <c r="M68" s="127"/>
      <c r="N68" s="127"/>
      <c r="O68" s="127"/>
      <c r="P68" s="127"/>
    </row>
    <row r="69" spans="1:16" ht="15">
      <c r="A69" s="116">
        <f t="shared" ca="1" si="2"/>
        <v>13</v>
      </c>
      <c r="B69" s="168" t="str">
        <f ca="1">IFERROR(__xludf.DUMMYFUNCTION("""COMPUTED_VALUE"""),"ГБПОУ МО ""Колледж ""Подмосковье""")</f>
        <v>ГБПОУ МО "Колледж "Подмосковье"</v>
      </c>
      <c r="C69" s="120" t="str">
        <f ca="1">IFERROR(__xludf.DUMMYFUNCTION("""COMPUTED_VALUE"""),"09.02.07")</f>
        <v>09.02.07</v>
      </c>
      <c r="D69" s="171" t="str">
        <f ca="1">IFERROR(__xludf.DUMMYFUNCTION("""COMPUTED_VALUE"""),"Информационные системы и программирование")</f>
        <v>Информационные системы и программирование</v>
      </c>
      <c r="E69" s="122" t="str">
        <f ca="1">IF(C69&lt;&gt;"","4","")</f>
        <v>4</v>
      </c>
      <c r="F69" s="123" t="str">
        <f ca="1">IF(C69&lt;&gt;"",БД!$G$7,"")</f>
        <v>Инвалиды и дети-инвалиды (кроме учтенных в строке 03)</v>
      </c>
      <c r="G69" s="124">
        <v>1</v>
      </c>
      <c r="H69" s="125">
        <v>1</v>
      </c>
      <c r="I69" s="126">
        <v>1</v>
      </c>
      <c r="J69" s="126">
        <v>1</v>
      </c>
      <c r="K69" s="127"/>
      <c r="L69" s="127"/>
      <c r="M69" s="127"/>
      <c r="N69" s="127"/>
      <c r="O69" s="127"/>
      <c r="P69" s="127"/>
    </row>
    <row r="70" spans="1:16" thickBot="1">
      <c r="A70" s="135">
        <f t="shared" ref="A70:A101" ca="1" si="3">IF(C70="","",IF(C69=C70,A69,A69+1))</f>
        <v>13</v>
      </c>
      <c r="B70" s="169" t="str">
        <f ca="1">IFERROR(__xludf.DUMMYFUNCTION("""COMPUTED_VALUE"""),"ГБПОУ МО ""Колледж ""Подмосковье""")</f>
        <v>ГБПОУ МО "Колледж "Подмосковье"</v>
      </c>
      <c r="C70" s="139" t="str">
        <f ca="1">IFERROR(__xludf.DUMMYFUNCTION("""COMPUTED_VALUE"""),"09.02.07")</f>
        <v>09.02.07</v>
      </c>
      <c r="D70" s="172" t="str">
        <f ca="1">IFERROR(__xludf.DUMMYFUNCTION("""COMPUTED_VALUE"""),"Информационные системы и программирование")</f>
        <v>Информационные системы и программирование</v>
      </c>
      <c r="E70" s="141" t="str">
        <f ca="1">IF(C70&lt;&gt;"","5","")</f>
        <v>5</v>
      </c>
      <c r="F70" s="142" t="str">
        <f ca="1">IF(C70&lt;&gt;"",БД!$G$8,"")</f>
        <v>Имеют договор о целевом обучении</v>
      </c>
      <c r="G70" s="143"/>
      <c r="H70" s="154"/>
      <c r="I70" s="145"/>
      <c r="J70" s="145"/>
      <c r="K70" s="145"/>
      <c r="L70" s="145"/>
      <c r="M70" s="145"/>
      <c r="N70" s="145"/>
      <c r="O70" s="145"/>
      <c r="P70" s="145"/>
    </row>
    <row r="71" spans="1:16" thickTop="1">
      <c r="A71" s="99">
        <f t="shared" ca="1" si="3"/>
        <v>14</v>
      </c>
      <c r="B71" s="167" t="str">
        <f ca="1">IFERROR(__xludf.DUMMYFUNCTION("""COMPUTED_VALUE"""),"ГБПОУ МО ""Колледж ""Подмосковье""")</f>
        <v>ГБПОУ МО "Колледж "Подмосковье"</v>
      </c>
      <c r="C71" s="103" t="str">
        <f ca="1">IFERROR(__xludf.DUMMYFUNCTION("""COMPUTED_VALUE"""),"13.02.11")</f>
        <v>13.02.11</v>
      </c>
      <c r="D71" s="170"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E71" s="105" t="str">
        <f ca="1">IF(C71&lt;&gt;"","1","")</f>
        <v>1</v>
      </c>
      <c r="F71" s="150" t="str">
        <f ca="1">IF(C71&lt;&gt;"",БД!$G$4,"")</f>
        <v>Всего (общая численность выпускников)</v>
      </c>
      <c r="G71" s="107">
        <v>24</v>
      </c>
      <c r="H71" s="108">
        <v>17</v>
      </c>
      <c r="I71" s="109">
        <v>17</v>
      </c>
      <c r="J71" s="109">
        <v>16</v>
      </c>
      <c r="K71" s="109"/>
      <c r="L71" s="110"/>
      <c r="M71" s="109">
        <v>2</v>
      </c>
      <c r="N71" s="109">
        <v>5</v>
      </c>
      <c r="O71" s="110"/>
      <c r="P71" s="110"/>
    </row>
    <row r="72" spans="1:16" ht="15">
      <c r="A72" s="116">
        <f t="shared" ca="1" si="3"/>
        <v>14</v>
      </c>
      <c r="B72" s="168" t="str">
        <f ca="1">IFERROR(__xludf.DUMMYFUNCTION("""COMPUTED_VALUE"""),"ГБПОУ МО ""Колледж ""Подмосковье""")</f>
        <v>ГБПОУ МО "Колледж "Подмосковье"</v>
      </c>
      <c r="C72" s="120" t="str">
        <f ca="1">IFERROR(__xludf.DUMMYFUNCTION("""COMPUTED_VALUE"""),"13.02.11")</f>
        <v>13.02.11</v>
      </c>
      <c r="D72" s="17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E72" s="122" t="str">
        <f ca="1">IF(C72&lt;&gt;"","2","")</f>
        <v>2</v>
      </c>
      <c r="F72" s="151" t="str">
        <f ca="1">IF(C72&lt;&gt;"",БД!$G$5,"")</f>
        <v>из общей численности выпускников (из строки 01): лица с ОВЗ</v>
      </c>
      <c r="G72" s="133"/>
      <c r="H72" s="134"/>
      <c r="I72" s="127"/>
      <c r="J72" s="127"/>
      <c r="K72" s="127"/>
      <c r="L72" s="127"/>
      <c r="M72" s="127"/>
      <c r="N72" s="127"/>
      <c r="O72" s="127"/>
      <c r="P72" s="127"/>
    </row>
    <row r="73" spans="1:16" ht="15">
      <c r="A73" s="116">
        <f t="shared" ca="1" si="3"/>
        <v>14</v>
      </c>
      <c r="B73" s="168" t="str">
        <f ca="1">IFERROR(__xludf.DUMMYFUNCTION("""COMPUTED_VALUE"""),"ГБПОУ МО ""Колледж ""Подмосковье""")</f>
        <v>ГБПОУ МО "Колледж "Подмосковье"</v>
      </c>
      <c r="C73" s="120" t="str">
        <f ca="1">IFERROR(__xludf.DUMMYFUNCTION("""COMPUTED_VALUE"""),"13.02.11")</f>
        <v>13.02.11</v>
      </c>
      <c r="D73" s="17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E73" s="122" t="str">
        <f ca="1">IF(C73&lt;&gt;"","3","")</f>
        <v>3</v>
      </c>
      <c r="F73" s="151" t="str">
        <f ca="1">IF(C73&lt;&gt;"",БД!$G$6,"")</f>
        <v>из числа лиц с ОВЗ (из строки 02): инвалиды и дети-инвалиды</v>
      </c>
      <c r="G73" s="133"/>
      <c r="H73" s="134"/>
      <c r="I73" s="127"/>
      <c r="J73" s="127"/>
      <c r="K73" s="127"/>
      <c r="L73" s="127"/>
      <c r="M73" s="127"/>
      <c r="N73" s="127"/>
      <c r="O73" s="127"/>
      <c r="P73" s="127"/>
    </row>
    <row r="74" spans="1:16" ht="15">
      <c r="A74" s="116">
        <f t="shared" ca="1" si="3"/>
        <v>14</v>
      </c>
      <c r="B74" s="168" t="str">
        <f ca="1">IFERROR(__xludf.DUMMYFUNCTION("""COMPUTED_VALUE"""),"ГБПОУ МО ""Колледж ""Подмосковье""")</f>
        <v>ГБПОУ МО "Колледж "Подмосковье"</v>
      </c>
      <c r="C74" s="120" t="str">
        <f ca="1">IFERROR(__xludf.DUMMYFUNCTION("""COMPUTED_VALUE"""),"13.02.11")</f>
        <v>13.02.11</v>
      </c>
      <c r="D74" s="171"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E74" s="122" t="str">
        <f ca="1">IF(C74&lt;&gt;"","4","")</f>
        <v>4</v>
      </c>
      <c r="F74" s="151" t="str">
        <f ca="1">IF(C74&lt;&gt;"",БД!$G$7,"")</f>
        <v>Инвалиды и дети-инвалиды (кроме учтенных в строке 03)</v>
      </c>
      <c r="G74" s="133"/>
      <c r="H74" s="134"/>
      <c r="I74" s="127"/>
      <c r="J74" s="127"/>
      <c r="K74" s="127"/>
      <c r="L74" s="127"/>
      <c r="M74" s="127"/>
      <c r="N74" s="127"/>
      <c r="O74" s="127"/>
      <c r="P74" s="127"/>
    </row>
    <row r="75" spans="1:16" thickBot="1">
      <c r="A75" s="135">
        <f t="shared" ca="1" si="3"/>
        <v>14</v>
      </c>
      <c r="B75" s="169" t="str">
        <f ca="1">IFERROR(__xludf.DUMMYFUNCTION("""COMPUTED_VALUE"""),"ГБПОУ МО ""Колледж ""Подмосковье""")</f>
        <v>ГБПОУ МО "Колледж "Подмосковье"</v>
      </c>
      <c r="C75" s="139" t="str">
        <f ca="1">IFERROR(__xludf.DUMMYFUNCTION("""COMPUTED_VALUE"""),"13.02.11")</f>
        <v>13.02.11</v>
      </c>
      <c r="D75" s="172" t="str">
        <f ca="1">IFERROR(__xludf.DUMMYFUNCTION("""COMPUTED_VALUE"""),"Техническая эксплуатация и обслуживание электрического и электромеханического оборудования (по отраслям)")</f>
        <v>Техническая эксплуатация и обслуживание электрического и электромеханического оборудования (по отраслям)</v>
      </c>
      <c r="E75" s="141" t="str">
        <f ca="1">IF(C75&lt;&gt;"","5","")</f>
        <v>5</v>
      </c>
      <c r="F75" s="152" t="str">
        <f ca="1">IF(C75&lt;&gt;"",БД!$G$8,"")</f>
        <v>Имеют договор о целевом обучении</v>
      </c>
      <c r="G75" s="153"/>
      <c r="H75" s="154"/>
      <c r="I75" s="145"/>
      <c r="J75" s="145"/>
      <c r="K75" s="145"/>
      <c r="L75" s="145"/>
      <c r="M75" s="145"/>
      <c r="N75" s="145"/>
      <c r="O75" s="145"/>
      <c r="P75" s="145"/>
    </row>
    <row r="76" spans="1:16" thickTop="1">
      <c r="A76" s="99">
        <f t="shared" ca="1" si="3"/>
        <v>15</v>
      </c>
      <c r="B76" s="167" t="str">
        <f ca="1">IFERROR(__xludf.DUMMYFUNCTION("""COMPUTED_VALUE"""),"ГБПОУ МО ""Колледж ""Подмосковье""")</f>
        <v>ГБПОУ МО "Колледж "Подмосковье"</v>
      </c>
      <c r="C76" s="103" t="str">
        <f ca="1">IFERROR(__xludf.DUMMYFUNCTION("""COMPUTED_VALUE"""),"15.02.01")</f>
        <v>15.02.01</v>
      </c>
      <c r="D76" s="170"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E76" s="105" t="str">
        <f ca="1">IF(C76&lt;&gt;"","1","")</f>
        <v>1</v>
      </c>
      <c r="F76" s="150" t="str">
        <f ca="1">IF(C76&lt;&gt;"",БД!$G$4,"")</f>
        <v>Всего (общая численность выпускников)</v>
      </c>
      <c r="G76" s="107">
        <v>1</v>
      </c>
      <c r="H76" s="108">
        <v>1</v>
      </c>
      <c r="I76" s="109">
        <v>1</v>
      </c>
      <c r="J76" s="109">
        <v>1</v>
      </c>
      <c r="K76" s="109"/>
      <c r="L76" s="110"/>
      <c r="M76" s="110"/>
      <c r="N76" s="109"/>
      <c r="O76" s="110"/>
      <c r="P76" s="110"/>
    </row>
    <row r="77" spans="1:16" ht="15">
      <c r="A77" s="116">
        <f t="shared" ca="1" si="3"/>
        <v>15</v>
      </c>
      <c r="B77" s="168" t="str">
        <f ca="1">IFERROR(__xludf.DUMMYFUNCTION("""COMPUTED_VALUE"""),"ГБПОУ МО ""Колледж ""Подмосковье""")</f>
        <v>ГБПОУ МО "Колледж "Подмосковье"</v>
      </c>
      <c r="C77" s="120" t="str">
        <f ca="1">IFERROR(__xludf.DUMMYFUNCTION("""COMPUTED_VALUE"""),"15.02.01")</f>
        <v>15.02.01</v>
      </c>
      <c r="D77" s="17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E77" s="122" t="str">
        <f ca="1">IF(C77&lt;&gt;"","2","")</f>
        <v>2</v>
      </c>
      <c r="F77" s="151" t="str">
        <f ca="1">IF(C77&lt;&gt;"",БД!$G$5,"")</f>
        <v>из общей численности выпускников (из строки 01): лица с ОВЗ</v>
      </c>
      <c r="G77" s="133"/>
      <c r="H77" s="134"/>
      <c r="I77" s="127"/>
      <c r="J77" s="127"/>
      <c r="K77" s="127"/>
      <c r="L77" s="127"/>
      <c r="M77" s="126"/>
      <c r="N77" s="127"/>
      <c r="O77" s="127"/>
      <c r="P77" s="127"/>
    </row>
    <row r="78" spans="1:16" ht="15">
      <c r="A78" s="116">
        <f t="shared" ca="1" si="3"/>
        <v>15</v>
      </c>
      <c r="B78" s="168" t="str">
        <f ca="1">IFERROR(__xludf.DUMMYFUNCTION("""COMPUTED_VALUE"""),"ГБПОУ МО ""Колледж ""Подмосковье""")</f>
        <v>ГБПОУ МО "Колледж "Подмосковье"</v>
      </c>
      <c r="C78" s="120" t="str">
        <f ca="1">IFERROR(__xludf.DUMMYFUNCTION("""COMPUTED_VALUE"""),"15.02.01")</f>
        <v>15.02.01</v>
      </c>
      <c r="D78" s="17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E78" s="122" t="str">
        <f ca="1">IF(C78&lt;&gt;"","3","")</f>
        <v>3</v>
      </c>
      <c r="F78" s="151" t="str">
        <f ca="1">IF(C78&lt;&gt;"",БД!$G$6,"")</f>
        <v>из числа лиц с ОВЗ (из строки 02): инвалиды и дети-инвалиды</v>
      </c>
      <c r="G78" s="133"/>
      <c r="H78" s="134"/>
      <c r="I78" s="127"/>
      <c r="J78" s="127"/>
      <c r="K78" s="127"/>
      <c r="L78" s="127"/>
      <c r="M78" s="127"/>
      <c r="N78" s="127"/>
      <c r="O78" s="127"/>
      <c r="P78" s="127"/>
    </row>
    <row r="79" spans="1:16" ht="15">
      <c r="A79" s="116">
        <f t="shared" ca="1" si="3"/>
        <v>15</v>
      </c>
      <c r="B79" s="168" t="str">
        <f ca="1">IFERROR(__xludf.DUMMYFUNCTION("""COMPUTED_VALUE"""),"ГБПОУ МО ""Колледж ""Подмосковье""")</f>
        <v>ГБПОУ МО "Колледж "Подмосковье"</v>
      </c>
      <c r="C79" s="120" t="str">
        <f ca="1">IFERROR(__xludf.DUMMYFUNCTION("""COMPUTED_VALUE"""),"15.02.01")</f>
        <v>15.02.01</v>
      </c>
      <c r="D79" s="171"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E79" s="122" t="str">
        <f ca="1">IF(C79&lt;&gt;"","4","")</f>
        <v>4</v>
      </c>
      <c r="F79" s="151" t="str">
        <f ca="1">IF(C79&lt;&gt;"",БД!$G$7,"")</f>
        <v>Инвалиды и дети-инвалиды (кроме учтенных в строке 03)</v>
      </c>
      <c r="G79" s="133"/>
      <c r="H79" s="134"/>
      <c r="I79" s="127"/>
      <c r="J79" s="127"/>
      <c r="K79" s="127"/>
      <c r="L79" s="127"/>
      <c r="M79" s="127"/>
      <c r="N79" s="127"/>
      <c r="O79" s="127"/>
      <c r="P79" s="127"/>
    </row>
    <row r="80" spans="1:16" thickBot="1">
      <c r="A80" s="135">
        <f t="shared" ca="1" si="3"/>
        <v>15</v>
      </c>
      <c r="B80" s="169" t="str">
        <f ca="1">IFERROR(__xludf.DUMMYFUNCTION("""COMPUTED_VALUE"""),"ГБПОУ МО ""Колледж ""Подмосковье""")</f>
        <v>ГБПОУ МО "Колледж "Подмосковье"</v>
      </c>
      <c r="C80" s="139" t="str">
        <f ca="1">IFERROR(__xludf.DUMMYFUNCTION("""COMPUTED_VALUE"""),"15.02.01")</f>
        <v>15.02.01</v>
      </c>
      <c r="D80" s="172" t="str">
        <f ca="1">IFERROR(__xludf.DUMMYFUNCTION("""COMPUTED_VALUE"""),"Монтаж и техническая эксплуатация промышленного оборудования (по отраслям)")</f>
        <v>Монтаж и техническая эксплуатация промышленного оборудования (по отраслям)</v>
      </c>
      <c r="E80" s="141" t="str">
        <f ca="1">IF(C80&lt;&gt;"","5","")</f>
        <v>5</v>
      </c>
      <c r="F80" s="152" t="str">
        <f ca="1">IF(C80&lt;&gt;"",БД!$G$8,"")</f>
        <v>Имеют договор о целевом обучении</v>
      </c>
      <c r="G80" s="153"/>
      <c r="H80" s="154"/>
      <c r="I80" s="145"/>
      <c r="J80" s="145"/>
      <c r="K80" s="145"/>
      <c r="L80" s="145"/>
      <c r="M80" s="145"/>
      <c r="N80" s="145"/>
      <c r="O80" s="145"/>
      <c r="P80" s="145"/>
    </row>
    <row r="81" spans="1:16" thickTop="1">
      <c r="A81" s="99">
        <f t="shared" ca="1" si="3"/>
        <v>16</v>
      </c>
      <c r="B81" s="167" t="str">
        <f ca="1">IFERROR(__xludf.DUMMYFUNCTION("""COMPUTED_VALUE"""),"ГБПОУ МО ""Колледж ""Подмосковье""")</f>
        <v>ГБПОУ МО "Колледж "Подмосковье"</v>
      </c>
      <c r="C81" s="103" t="str">
        <f ca="1">IFERROR(__xludf.DUMMYFUNCTION("""COMPUTED_VALUE"""),"15.02.12")</f>
        <v>15.02.12</v>
      </c>
      <c r="D81" s="170"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E81" s="105" t="str">
        <f ca="1">IF(C81&lt;&gt;"","1","")</f>
        <v>1</v>
      </c>
      <c r="F81" s="106" t="str">
        <f ca="1">IF(C81&lt;&gt;"",БД!$G$4,"")</f>
        <v>Всего (общая численность выпускников)</v>
      </c>
      <c r="G81" s="107">
        <v>22</v>
      </c>
      <c r="H81" s="108">
        <v>3</v>
      </c>
      <c r="I81" s="109">
        <v>3</v>
      </c>
      <c r="J81" s="109">
        <v>3</v>
      </c>
      <c r="K81" s="109"/>
      <c r="L81" s="110"/>
      <c r="M81" s="110"/>
      <c r="N81" s="109">
        <v>19</v>
      </c>
      <c r="O81" s="110"/>
      <c r="P81" s="110"/>
    </row>
    <row r="82" spans="1:16" ht="15">
      <c r="A82" s="116">
        <f t="shared" ca="1" si="3"/>
        <v>16</v>
      </c>
      <c r="B82" s="168" t="str">
        <f ca="1">IFERROR(__xludf.DUMMYFUNCTION("""COMPUTED_VALUE"""),"ГБПОУ МО ""Колледж ""Подмосковье""")</f>
        <v>ГБПОУ МО "Колледж "Подмосковье"</v>
      </c>
      <c r="C82" s="120" t="str">
        <f ca="1">IFERROR(__xludf.DUMMYFUNCTION("""COMPUTED_VALUE"""),"15.02.12")</f>
        <v>15.02.12</v>
      </c>
      <c r="D82" s="17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E82" s="122" t="str">
        <f ca="1">IF(C82&lt;&gt;"","2","")</f>
        <v>2</v>
      </c>
      <c r="F82" s="123" t="str">
        <f ca="1">IF(C82&lt;&gt;"",БД!$G$5,"")</f>
        <v>из общей численности выпускников (из строки 01): лица с ОВЗ</v>
      </c>
      <c r="G82" s="133"/>
      <c r="H82" s="125"/>
      <c r="I82" s="127"/>
      <c r="J82" s="127"/>
      <c r="K82" s="127"/>
      <c r="L82" s="127"/>
      <c r="M82" s="127"/>
      <c r="N82" s="127"/>
      <c r="O82" s="127"/>
      <c r="P82" s="127"/>
    </row>
    <row r="83" spans="1:16" ht="15">
      <c r="A83" s="116">
        <f t="shared" ca="1" si="3"/>
        <v>16</v>
      </c>
      <c r="B83" s="168" t="str">
        <f ca="1">IFERROR(__xludf.DUMMYFUNCTION("""COMPUTED_VALUE"""),"ГБПОУ МО ""Колледж ""Подмосковье""")</f>
        <v>ГБПОУ МО "Колледж "Подмосковье"</v>
      </c>
      <c r="C83" s="120" t="str">
        <f ca="1">IFERROR(__xludf.DUMMYFUNCTION("""COMPUTED_VALUE"""),"15.02.12")</f>
        <v>15.02.12</v>
      </c>
      <c r="D83" s="17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E83" s="122" t="str">
        <f ca="1">IF(C83&lt;&gt;"","3","")</f>
        <v>3</v>
      </c>
      <c r="F83" s="123" t="str">
        <f ca="1">IF(C83&lt;&gt;"",БД!$G$6,"")</f>
        <v>из числа лиц с ОВЗ (из строки 02): инвалиды и дети-инвалиды</v>
      </c>
      <c r="G83" s="133"/>
      <c r="H83" s="134"/>
      <c r="I83" s="127"/>
      <c r="J83" s="127"/>
      <c r="K83" s="127"/>
      <c r="L83" s="127"/>
      <c r="M83" s="127"/>
      <c r="N83" s="127"/>
      <c r="O83" s="127"/>
      <c r="P83" s="127"/>
    </row>
    <row r="84" spans="1:16" ht="15">
      <c r="A84" s="116">
        <f t="shared" ca="1" si="3"/>
        <v>16</v>
      </c>
      <c r="B84" s="168" t="str">
        <f ca="1">IFERROR(__xludf.DUMMYFUNCTION("""COMPUTED_VALUE"""),"ГБПОУ МО ""Колледж ""Подмосковье""")</f>
        <v>ГБПОУ МО "Колледж "Подмосковье"</v>
      </c>
      <c r="C84" s="120" t="str">
        <f ca="1">IFERROR(__xludf.DUMMYFUNCTION("""COMPUTED_VALUE"""),"15.02.12")</f>
        <v>15.02.12</v>
      </c>
      <c r="D84" s="171"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E84" s="122" t="str">
        <f ca="1">IF(C84&lt;&gt;"","4","")</f>
        <v>4</v>
      </c>
      <c r="F84" s="123" t="str">
        <f ca="1">IF(C84&lt;&gt;"",БД!$G$7,"")</f>
        <v>Инвалиды и дети-инвалиды (кроме учтенных в строке 03)</v>
      </c>
      <c r="G84" s="124"/>
      <c r="H84" s="134"/>
      <c r="I84" s="127"/>
      <c r="J84" s="127"/>
      <c r="K84" s="127"/>
      <c r="L84" s="127"/>
      <c r="M84" s="127"/>
      <c r="N84" s="127"/>
      <c r="O84" s="127"/>
      <c r="P84" s="127"/>
    </row>
    <row r="85" spans="1:16" thickBot="1">
      <c r="A85" s="135">
        <f t="shared" ca="1" si="3"/>
        <v>16</v>
      </c>
      <c r="B85" s="169" t="str">
        <f ca="1">IFERROR(__xludf.DUMMYFUNCTION("""COMPUTED_VALUE"""),"ГБПОУ МО ""Колледж ""Подмосковье""")</f>
        <v>ГБПОУ МО "Колледж "Подмосковье"</v>
      </c>
      <c r="C85" s="139" t="str">
        <f ca="1">IFERROR(__xludf.DUMMYFUNCTION("""COMPUTED_VALUE"""),"15.02.12")</f>
        <v>15.02.12</v>
      </c>
      <c r="D85" s="172" t="str">
        <f ca="1">IFERROR(__xludf.DUMMYFUNCTION("""COMPUTED_VALUE"""),"Монтаж, техническое обслуживание и ремонт промышленного оборудования (по отраслям)")</f>
        <v>Монтаж, техническое обслуживание и ремонт промышленного оборудования (по отраслям)</v>
      </c>
      <c r="E85" s="141" t="str">
        <f ca="1">IF(C85&lt;&gt;"","5","")</f>
        <v>5</v>
      </c>
      <c r="F85" s="142" t="str">
        <f ca="1">IF(C85&lt;&gt;"",БД!$G$8,"")</f>
        <v>Имеют договор о целевом обучении</v>
      </c>
      <c r="G85" s="143"/>
      <c r="H85" s="154"/>
      <c r="I85" s="145"/>
      <c r="J85" s="145"/>
      <c r="K85" s="145"/>
      <c r="L85" s="145"/>
      <c r="M85" s="145"/>
      <c r="N85" s="145"/>
      <c r="O85" s="145"/>
      <c r="P85" s="145"/>
    </row>
    <row r="86" spans="1:16" thickTop="1">
      <c r="A86" s="99">
        <f t="shared" ca="1" si="3"/>
        <v>17</v>
      </c>
      <c r="B86" s="167" t="str">
        <f ca="1">IFERROR(__xludf.DUMMYFUNCTION("""COMPUTED_VALUE"""),"ГБПОУ МО ""Колледж ""Подмосковье""")</f>
        <v>ГБПОУ МО "Колледж "Подмосковье"</v>
      </c>
      <c r="C86" s="103" t="str">
        <f ca="1">IFERROR(__xludf.DUMMYFUNCTION("""COMPUTED_VALUE"""),"15.02.15")</f>
        <v>15.02.15</v>
      </c>
      <c r="D86" s="170" t="str">
        <f ca="1">IFERROR(__xludf.DUMMYFUNCTION("""COMPUTED_VALUE"""),"Технология металлообрабатывающего производства")</f>
        <v>Технология металлообрабатывающего производства</v>
      </c>
      <c r="E86" s="105" t="str">
        <f ca="1">IF(C86&lt;&gt;"","1","")</f>
        <v>1</v>
      </c>
      <c r="F86" s="150" t="str">
        <f ca="1">IF(C86&lt;&gt;"",БД!$G$4,"")</f>
        <v>Всего (общая численность выпускников)</v>
      </c>
      <c r="G86" s="107">
        <v>22</v>
      </c>
      <c r="H86" s="108">
        <v>9</v>
      </c>
      <c r="I86" s="109">
        <v>9</v>
      </c>
      <c r="J86" s="109">
        <v>9</v>
      </c>
      <c r="K86" s="109"/>
      <c r="L86" s="110"/>
      <c r="M86" s="110"/>
      <c r="N86" s="109">
        <v>13</v>
      </c>
      <c r="O86" s="110"/>
      <c r="P86" s="110"/>
    </row>
    <row r="87" spans="1:16" ht="15">
      <c r="A87" s="116">
        <f t="shared" ca="1" si="3"/>
        <v>17</v>
      </c>
      <c r="B87" s="168" t="str">
        <f ca="1">IFERROR(__xludf.DUMMYFUNCTION("""COMPUTED_VALUE"""),"ГБПОУ МО ""Колледж ""Подмосковье""")</f>
        <v>ГБПОУ МО "Колледж "Подмосковье"</v>
      </c>
      <c r="C87" s="120" t="str">
        <f ca="1">IFERROR(__xludf.DUMMYFUNCTION("""COMPUTED_VALUE"""),"15.02.15")</f>
        <v>15.02.15</v>
      </c>
      <c r="D87" s="171" t="str">
        <f ca="1">IFERROR(__xludf.DUMMYFUNCTION("""COMPUTED_VALUE"""),"Технология металлообрабатывающего производства")</f>
        <v>Технология металлообрабатывающего производства</v>
      </c>
      <c r="E87" s="122" t="str">
        <f ca="1">IF(C87&lt;&gt;"","2","")</f>
        <v>2</v>
      </c>
      <c r="F87" s="151" t="str">
        <f ca="1">IF(C87&lt;&gt;"",БД!$G$5,"")</f>
        <v>из общей численности выпускников (из строки 01): лица с ОВЗ</v>
      </c>
      <c r="G87" s="133"/>
      <c r="H87" s="134"/>
      <c r="I87" s="127"/>
      <c r="J87" s="127"/>
      <c r="K87" s="127"/>
      <c r="L87" s="127"/>
      <c r="M87" s="127"/>
      <c r="N87" s="127"/>
      <c r="O87" s="127"/>
      <c r="P87" s="127"/>
    </row>
    <row r="88" spans="1:16" ht="15">
      <c r="A88" s="116">
        <f t="shared" ca="1" si="3"/>
        <v>17</v>
      </c>
      <c r="B88" s="168" t="str">
        <f ca="1">IFERROR(__xludf.DUMMYFUNCTION("""COMPUTED_VALUE"""),"ГБПОУ МО ""Колледж ""Подмосковье""")</f>
        <v>ГБПОУ МО "Колледж "Подмосковье"</v>
      </c>
      <c r="C88" s="120" t="str">
        <f ca="1">IFERROR(__xludf.DUMMYFUNCTION("""COMPUTED_VALUE"""),"15.02.15")</f>
        <v>15.02.15</v>
      </c>
      <c r="D88" s="171" t="str">
        <f ca="1">IFERROR(__xludf.DUMMYFUNCTION("""COMPUTED_VALUE"""),"Технология металлообрабатывающего производства")</f>
        <v>Технология металлообрабатывающего производства</v>
      </c>
      <c r="E88" s="122" t="str">
        <f ca="1">IF(C88&lt;&gt;"","3","")</f>
        <v>3</v>
      </c>
      <c r="F88" s="151" t="str">
        <f ca="1">IF(C88&lt;&gt;"",БД!$G$6,"")</f>
        <v>из числа лиц с ОВЗ (из строки 02): инвалиды и дети-инвалиды</v>
      </c>
      <c r="G88" s="133"/>
      <c r="H88" s="134"/>
      <c r="I88" s="127"/>
      <c r="J88" s="127"/>
      <c r="K88" s="127"/>
      <c r="L88" s="127"/>
      <c r="M88" s="127"/>
      <c r="N88" s="127"/>
      <c r="O88" s="127"/>
      <c r="P88" s="127"/>
    </row>
    <row r="89" spans="1:16" ht="15">
      <c r="A89" s="116">
        <f t="shared" ca="1" si="3"/>
        <v>17</v>
      </c>
      <c r="B89" s="168" t="str">
        <f ca="1">IFERROR(__xludf.DUMMYFUNCTION("""COMPUTED_VALUE"""),"ГБПОУ МО ""Колледж ""Подмосковье""")</f>
        <v>ГБПОУ МО "Колледж "Подмосковье"</v>
      </c>
      <c r="C89" s="120" t="str">
        <f ca="1">IFERROR(__xludf.DUMMYFUNCTION("""COMPUTED_VALUE"""),"15.02.15")</f>
        <v>15.02.15</v>
      </c>
      <c r="D89" s="171" t="str">
        <f ca="1">IFERROR(__xludf.DUMMYFUNCTION("""COMPUTED_VALUE"""),"Технология металлообрабатывающего производства")</f>
        <v>Технология металлообрабатывающего производства</v>
      </c>
      <c r="E89" s="122" t="str">
        <f ca="1">IF(C89&lt;&gt;"","4","")</f>
        <v>4</v>
      </c>
      <c r="F89" s="151" t="str">
        <f ca="1">IF(C89&lt;&gt;"",БД!$G$7,"")</f>
        <v>Инвалиды и дети-инвалиды (кроме учтенных в строке 03)</v>
      </c>
      <c r="G89" s="124">
        <v>1</v>
      </c>
      <c r="H89" s="125">
        <v>1</v>
      </c>
      <c r="I89" s="126">
        <v>1</v>
      </c>
      <c r="J89" s="126">
        <v>1</v>
      </c>
      <c r="K89" s="127"/>
      <c r="L89" s="127"/>
      <c r="M89" s="127"/>
      <c r="N89" s="127"/>
      <c r="O89" s="127"/>
      <c r="P89" s="127"/>
    </row>
    <row r="90" spans="1:16" thickBot="1">
      <c r="A90" s="135">
        <f t="shared" ca="1" si="3"/>
        <v>17</v>
      </c>
      <c r="B90" s="169" t="str">
        <f ca="1">IFERROR(__xludf.DUMMYFUNCTION("""COMPUTED_VALUE"""),"ГБПОУ МО ""Колледж ""Подмосковье""")</f>
        <v>ГБПОУ МО "Колледж "Подмосковье"</v>
      </c>
      <c r="C90" s="139" t="str">
        <f ca="1">IFERROR(__xludf.DUMMYFUNCTION("""COMPUTED_VALUE"""),"15.02.15")</f>
        <v>15.02.15</v>
      </c>
      <c r="D90" s="172" t="str">
        <f ca="1">IFERROR(__xludf.DUMMYFUNCTION("""COMPUTED_VALUE"""),"Технология металлообрабатывающего производства")</f>
        <v>Технология металлообрабатывающего производства</v>
      </c>
      <c r="E90" s="141" t="str">
        <f ca="1">IF(C90&lt;&gt;"","5","")</f>
        <v>5</v>
      </c>
      <c r="F90" s="152" t="str">
        <f ca="1">IF(C90&lt;&gt;"",БД!$G$8,"")</f>
        <v>Имеют договор о целевом обучении</v>
      </c>
      <c r="G90" s="153"/>
      <c r="H90" s="154"/>
      <c r="I90" s="145"/>
      <c r="J90" s="145"/>
      <c r="K90" s="145"/>
      <c r="L90" s="145"/>
      <c r="M90" s="145"/>
      <c r="N90" s="145"/>
      <c r="O90" s="145"/>
      <c r="P90" s="145"/>
    </row>
    <row r="91" spans="1:16" thickTop="1">
      <c r="A91" s="99">
        <f t="shared" ca="1" si="3"/>
        <v>18</v>
      </c>
      <c r="B91" s="167" t="str">
        <f ca="1">IFERROR(__xludf.DUMMYFUNCTION("""COMPUTED_VALUE"""),"ГБПОУ МО ""Колледж ""Подмосковье""")</f>
        <v>ГБПОУ МО "Колледж "Подмосковье"</v>
      </c>
      <c r="C91" s="103" t="str">
        <f ca="1">IFERROR(__xludf.DUMMYFUNCTION("""COMPUTED_VALUE"""),"19.02.10")</f>
        <v>19.02.10</v>
      </c>
      <c r="D91" s="170" t="str">
        <f ca="1">IFERROR(__xludf.DUMMYFUNCTION("""COMPUTED_VALUE"""),"Технология продукции общественного питания")</f>
        <v>Технология продукции общественного питания</v>
      </c>
      <c r="E91" s="105" t="str">
        <f ca="1">IF(C91&lt;&gt;"","1","")</f>
        <v>1</v>
      </c>
      <c r="F91" s="150" t="str">
        <f ca="1">IF(C91&lt;&gt;"",БД!$G$4,"")</f>
        <v>Всего (общая численность выпускников)</v>
      </c>
      <c r="G91" s="107">
        <v>1</v>
      </c>
      <c r="H91" s="108">
        <v>1</v>
      </c>
      <c r="I91" s="109">
        <v>1</v>
      </c>
      <c r="J91" s="109">
        <v>1</v>
      </c>
      <c r="K91" s="109"/>
      <c r="L91" s="110"/>
      <c r="M91" s="110"/>
      <c r="N91" s="109"/>
      <c r="O91" s="110"/>
      <c r="P91" s="110"/>
    </row>
    <row r="92" spans="1:16" ht="15">
      <c r="A92" s="116">
        <f t="shared" ca="1" si="3"/>
        <v>18</v>
      </c>
      <c r="B92" s="168" t="str">
        <f ca="1">IFERROR(__xludf.DUMMYFUNCTION("""COMPUTED_VALUE"""),"ГБПОУ МО ""Колледж ""Подмосковье""")</f>
        <v>ГБПОУ МО "Колледж "Подмосковье"</v>
      </c>
      <c r="C92" s="120" t="str">
        <f ca="1">IFERROR(__xludf.DUMMYFUNCTION("""COMPUTED_VALUE"""),"19.02.10")</f>
        <v>19.02.10</v>
      </c>
      <c r="D92" s="171" t="str">
        <f ca="1">IFERROR(__xludf.DUMMYFUNCTION("""COMPUTED_VALUE"""),"Технология продукции общественного питания")</f>
        <v>Технология продукции общественного питания</v>
      </c>
      <c r="E92" s="122" t="str">
        <f ca="1">IF(C92&lt;&gt;"","2","")</f>
        <v>2</v>
      </c>
      <c r="F92" s="151" t="str">
        <f ca="1">IF(C92&lt;&gt;"",БД!$G$5,"")</f>
        <v>из общей численности выпускников (из строки 01): лица с ОВЗ</v>
      </c>
      <c r="G92" s="133"/>
      <c r="H92" s="134"/>
      <c r="I92" s="127"/>
      <c r="J92" s="127"/>
      <c r="K92" s="127"/>
      <c r="L92" s="127"/>
      <c r="M92" s="126"/>
      <c r="N92" s="127"/>
      <c r="O92" s="127"/>
      <c r="P92" s="127"/>
    </row>
    <row r="93" spans="1:16" ht="15">
      <c r="A93" s="116">
        <f t="shared" ca="1" si="3"/>
        <v>18</v>
      </c>
      <c r="B93" s="168" t="str">
        <f ca="1">IFERROR(__xludf.DUMMYFUNCTION("""COMPUTED_VALUE"""),"ГБПОУ МО ""Колледж ""Подмосковье""")</f>
        <v>ГБПОУ МО "Колледж "Подмосковье"</v>
      </c>
      <c r="C93" s="120" t="str">
        <f ca="1">IFERROR(__xludf.DUMMYFUNCTION("""COMPUTED_VALUE"""),"19.02.10")</f>
        <v>19.02.10</v>
      </c>
      <c r="D93" s="171" t="str">
        <f ca="1">IFERROR(__xludf.DUMMYFUNCTION("""COMPUTED_VALUE"""),"Технология продукции общественного питания")</f>
        <v>Технология продукции общественного питания</v>
      </c>
      <c r="E93" s="122" t="str">
        <f ca="1">IF(C93&lt;&gt;"","3","")</f>
        <v>3</v>
      </c>
      <c r="F93" s="151" t="str">
        <f ca="1">IF(C93&lt;&gt;"",БД!$G$6,"")</f>
        <v>из числа лиц с ОВЗ (из строки 02): инвалиды и дети-инвалиды</v>
      </c>
      <c r="G93" s="133"/>
      <c r="H93" s="134"/>
      <c r="I93" s="127"/>
      <c r="J93" s="127"/>
      <c r="K93" s="127"/>
      <c r="L93" s="127"/>
      <c r="M93" s="127"/>
      <c r="N93" s="127"/>
      <c r="O93" s="127"/>
      <c r="P93" s="127"/>
    </row>
    <row r="94" spans="1:16" ht="15">
      <c r="A94" s="116">
        <f t="shared" ca="1" si="3"/>
        <v>18</v>
      </c>
      <c r="B94" s="168" t="str">
        <f ca="1">IFERROR(__xludf.DUMMYFUNCTION("""COMPUTED_VALUE"""),"ГБПОУ МО ""Колледж ""Подмосковье""")</f>
        <v>ГБПОУ МО "Колледж "Подмосковье"</v>
      </c>
      <c r="C94" s="120" t="str">
        <f ca="1">IFERROR(__xludf.DUMMYFUNCTION("""COMPUTED_VALUE"""),"19.02.10")</f>
        <v>19.02.10</v>
      </c>
      <c r="D94" s="171" t="str">
        <f ca="1">IFERROR(__xludf.DUMMYFUNCTION("""COMPUTED_VALUE"""),"Технология продукции общественного питания")</f>
        <v>Технология продукции общественного питания</v>
      </c>
      <c r="E94" s="122" t="str">
        <f ca="1">IF(C94&lt;&gt;"","4","")</f>
        <v>4</v>
      </c>
      <c r="F94" s="151" t="str">
        <f ca="1">IF(C94&lt;&gt;"",БД!$G$7,"")</f>
        <v>Инвалиды и дети-инвалиды (кроме учтенных в строке 03)</v>
      </c>
      <c r="G94" s="133"/>
      <c r="H94" s="134"/>
      <c r="I94" s="127"/>
      <c r="J94" s="127"/>
      <c r="K94" s="127"/>
      <c r="L94" s="127"/>
      <c r="M94" s="127"/>
      <c r="N94" s="127"/>
      <c r="O94" s="127"/>
      <c r="P94" s="127"/>
    </row>
    <row r="95" spans="1:16" thickBot="1">
      <c r="A95" s="135">
        <f t="shared" ca="1" si="3"/>
        <v>18</v>
      </c>
      <c r="B95" s="169" t="str">
        <f ca="1">IFERROR(__xludf.DUMMYFUNCTION("""COMPUTED_VALUE"""),"ГБПОУ МО ""Колледж ""Подмосковье""")</f>
        <v>ГБПОУ МО "Колледж "Подмосковье"</v>
      </c>
      <c r="C95" s="139" t="str">
        <f ca="1">IFERROR(__xludf.DUMMYFUNCTION("""COMPUTED_VALUE"""),"19.02.10")</f>
        <v>19.02.10</v>
      </c>
      <c r="D95" s="172" t="str">
        <f ca="1">IFERROR(__xludf.DUMMYFUNCTION("""COMPUTED_VALUE"""),"Технология продукции общественного питания")</f>
        <v>Технология продукции общественного питания</v>
      </c>
      <c r="E95" s="141" t="str">
        <f ca="1">IF(C95&lt;&gt;"","5","")</f>
        <v>5</v>
      </c>
      <c r="F95" s="152" t="str">
        <f ca="1">IF(C95&lt;&gt;"",БД!$G$8,"")</f>
        <v>Имеют договор о целевом обучении</v>
      </c>
      <c r="G95" s="153"/>
      <c r="H95" s="154"/>
      <c r="I95" s="145"/>
      <c r="J95" s="145"/>
      <c r="K95" s="145"/>
      <c r="L95" s="145"/>
      <c r="M95" s="145"/>
      <c r="N95" s="145"/>
      <c r="O95" s="145"/>
      <c r="P95" s="145"/>
    </row>
    <row r="96" spans="1:16" thickTop="1">
      <c r="A96" s="99">
        <f t="shared" ca="1" si="3"/>
        <v>19</v>
      </c>
      <c r="B96" s="167" t="str">
        <f ca="1">IFERROR(__xludf.DUMMYFUNCTION("""COMPUTED_VALUE"""),"ГБПОУ МО ""Колледж ""Подмосковье""")</f>
        <v>ГБПОУ МО "Колледж "Подмосковье"</v>
      </c>
      <c r="C96" s="103" t="str">
        <f ca="1">IFERROR(__xludf.DUMMYFUNCTION("""COMPUTED_VALUE"""),"21.02.05")</f>
        <v>21.02.05</v>
      </c>
      <c r="D96" s="170" t="str">
        <f ca="1">IFERROR(__xludf.DUMMYFUNCTION("""COMPUTED_VALUE"""),"Земельно-имущественные отношения")</f>
        <v>Земельно-имущественные отношения</v>
      </c>
      <c r="E96" s="105" t="str">
        <f ca="1">IF(C96&lt;&gt;"","1","")</f>
        <v>1</v>
      </c>
      <c r="F96" s="106" t="str">
        <f ca="1">IF(C96&lt;&gt;"",БД!$G$4,"")</f>
        <v>Всего (общая численность выпускников)</v>
      </c>
      <c r="G96" s="107">
        <v>33</v>
      </c>
      <c r="H96" s="108">
        <v>16</v>
      </c>
      <c r="I96" s="109">
        <v>16</v>
      </c>
      <c r="J96" s="109">
        <v>16</v>
      </c>
      <c r="K96" s="109"/>
      <c r="L96" s="110"/>
      <c r="M96" s="110"/>
      <c r="N96" s="109">
        <v>17</v>
      </c>
      <c r="O96" s="110"/>
      <c r="P96" s="110"/>
    </row>
    <row r="97" spans="1:16" ht="15">
      <c r="A97" s="116">
        <f t="shared" ca="1" si="3"/>
        <v>19</v>
      </c>
      <c r="B97" s="168" t="str">
        <f ca="1">IFERROR(__xludf.DUMMYFUNCTION("""COMPUTED_VALUE"""),"ГБПОУ МО ""Колледж ""Подмосковье""")</f>
        <v>ГБПОУ МО "Колледж "Подмосковье"</v>
      </c>
      <c r="C97" s="120" t="str">
        <f ca="1">IFERROR(__xludf.DUMMYFUNCTION("""COMPUTED_VALUE"""),"21.02.05")</f>
        <v>21.02.05</v>
      </c>
      <c r="D97" s="171" t="str">
        <f ca="1">IFERROR(__xludf.DUMMYFUNCTION("""COMPUTED_VALUE"""),"Земельно-имущественные отношения")</f>
        <v>Земельно-имущественные отношения</v>
      </c>
      <c r="E97" s="122" t="str">
        <f ca="1">IF(C97&lt;&gt;"","2","")</f>
        <v>2</v>
      </c>
      <c r="F97" s="123" t="str">
        <f ca="1">IF(C97&lt;&gt;"",БД!$G$5,"")</f>
        <v>из общей численности выпускников (из строки 01): лица с ОВЗ</v>
      </c>
      <c r="G97" s="133"/>
      <c r="H97" s="125"/>
      <c r="I97" s="127"/>
      <c r="J97" s="127"/>
      <c r="K97" s="127"/>
      <c r="L97" s="127"/>
      <c r="M97" s="127"/>
      <c r="N97" s="127"/>
      <c r="O97" s="127"/>
      <c r="P97" s="127"/>
    </row>
    <row r="98" spans="1:16" ht="15">
      <c r="A98" s="116">
        <f t="shared" ca="1" si="3"/>
        <v>19</v>
      </c>
      <c r="B98" s="168" t="str">
        <f ca="1">IFERROR(__xludf.DUMMYFUNCTION("""COMPUTED_VALUE"""),"ГБПОУ МО ""Колледж ""Подмосковье""")</f>
        <v>ГБПОУ МО "Колледж "Подмосковье"</v>
      </c>
      <c r="C98" s="120" t="str">
        <f ca="1">IFERROR(__xludf.DUMMYFUNCTION("""COMPUTED_VALUE"""),"21.02.05")</f>
        <v>21.02.05</v>
      </c>
      <c r="D98" s="171" t="str">
        <f ca="1">IFERROR(__xludf.DUMMYFUNCTION("""COMPUTED_VALUE"""),"Земельно-имущественные отношения")</f>
        <v>Земельно-имущественные отношения</v>
      </c>
      <c r="E98" s="122" t="str">
        <f ca="1">IF(C98&lt;&gt;"","3","")</f>
        <v>3</v>
      </c>
      <c r="F98" s="123" t="str">
        <f ca="1">IF(C98&lt;&gt;"",БД!$G$6,"")</f>
        <v>из числа лиц с ОВЗ (из строки 02): инвалиды и дети-инвалиды</v>
      </c>
      <c r="G98" s="133"/>
      <c r="H98" s="134"/>
      <c r="I98" s="127"/>
      <c r="J98" s="127"/>
      <c r="K98" s="127"/>
      <c r="L98" s="127"/>
      <c r="M98" s="127"/>
      <c r="N98" s="127"/>
      <c r="O98" s="127"/>
      <c r="P98" s="127"/>
    </row>
    <row r="99" spans="1:16" ht="15">
      <c r="A99" s="116">
        <f t="shared" ca="1" si="3"/>
        <v>19</v>
      </c>
      <c r="B99" s="168" t="str">
        <f ca="1">IFERROR(__xludf.DUMMYFUNCTION("""COMPUTED_VALUE"""),"ГБПОУ МО ""Колледж ""Подмосковье""")</f>
        <v>ГБПОУ МО "Колледж "Подмосковье"</v>
      </c>
      <c r="C99" s="120" t="str">
        <f ca="1">IFERROR(__xludf.DUMMYFUNCTION("""COMPUTED_VALUE"""),"21.02.05")</f>
        <v>21.02.05</v>
      </c>
      <c r="D99" s="171" t="str">
        <f ca="1">IFERROR(__xludf.DUMMYFUNCTION("""COMPUTED_VALUE"""),"Земельно-имущественные отношения")</f>
        <v>Земельно-имущественные отношения</v>
      </c>
      <c r="E99" s="122" t="str">
        <f ca="1">IF(C99&lt;&gt;"","4","")</f>
        <v>4</v>
      </c>
      <c r="F99" s="123" t="str">
        <f ca="1">IF(C99&lt;&gt;"",БД!$G$7,"")</f>
        <v>Инвалиды и дети-инвалиды (кроме учтенных в строке 03)</v>
      </c>
      <c r="G99" s="124"/>
      <c r="H99" s="134"/>
      <c r="I99" s="127"/>
      <c r="J99" s="127"/>
      <c r="K99" s="127"/>
      <c r="L99" s="127"/>
      <c r="M99" s="127"/>
      <c r="N99" s="127"/>
      <c r="O99" s="127"/>
      <c r="P99" s="127"/>
    </row>
    <row r="100" spans="1:16" thickBot="1">
      <c r="A100" s="135">
        <f t="shared" ca="1" si="3"/>
        <v>19</v>
      </c>
      <c r="B100" s="169" t="str">
        <f ca="1">IFERROR(__xludf.DUMMYFUNCTION("""COMPUTED_VALUE"""),"ГБПОУ МО ""Колледж ""Подмосковье""")</f>
        <v>ГБПОУ МО "Колледж "Подмосковье"</v>
      </c>
      <c r="C100" s="139" t="str">
        <f ca="1">IFERROR(__xludf.DUMMYFUNCTION("""COMPUTED_VALUE"""),"21.02.05")</f>
        <v>21.02.05</v>
      </c>
      <c r="D100" s="172" t="str">
        <f ca="1">IFERROR(__xludf.DUMMYFUNCTION("""COMPUTED_VALUE"""),"Земельно-имущественные отношения")</f>
        <v>Земельно-имущественные отношения</v>
      </c>
      <c r="E100" s="141" t="str">
        <f ca="1">IF(C100&lt;&gt;"","5","")</f>
        <v>5</v>
      </c>
      <c r="F100" s="142" t="str">
        <f ca="1">IF(C100&lt;&gt;"",БД!$G$8,"")</f>
        <v>Имеют договор о целевом обучении</v>
      </c>
      <c r="G100" s="143"/>
      <c r="H100" s="154"/>
      <c r="I100" s="145"/>
      <c r="J100" s="145"/>
      <c r="K100" s="145"/>
      <c r="L100" s="145"/>
      <c r="M100" s="145"/>
      <c r="N100" s="145"/>
      <c r="O100" s="145"/>
      <c r="P100" s="145"/>
    </row>
    <row r="101" spans="1:16" thickTop="1">
      <c r="A101" s="99">
        <f t="shared" ca="1" si="3"/>
        <v>20</v>
      </c>
      <c r="B101" s="167" t="str">
        <f ca="1">IFERROR(__xludf.DUMMYFUNCTION("""COMPUTED_VALUE"""),"ГБПОУ МО ""Колледж ""Подмосковье""")</f>
        <v>ГБПОУ МО "Колледж "Подмосковье"</v>
      </c>
      <c r="C101" s="103" t="str">
        <f ca="1">IFERROR(__xludf.DUMMYFUNCTION("""COMPUTED_VALUE"""),"21.02.08")</f>
        <v>21.02.08</v>
      </c>
      <c r="D101" s="170" t="str">
        <f ca="1">IFERROR(__xludf.DUMMYFUNCTION("""COMPUTED_VALUE"""),"Прикладная геодезия")</f>
        <v>Прикладная геодезия</v>
      </c>
      <c r="E101" s="105" t="str">
        <f ca="1">IF(C101&lt;&gt;"","1","")</f>
        <v>1</v>
      </c>
      <c r="F101" s="150" t="str">
        <f ca="1">IF(C101&lt;&gt;"",БД!$G$4,"")</f>
        <v>Всего (общая численность выпускников)</v>
      </c>
      <c r="G101" s="107">
        <v>25</v>
      </c>
      <c r="H101" s="108">
        <v>18</v>
      </c>
      <c r="I101" s="109">
        <v>18</v>
      </c>
      <c r="J101" s="109">
        <v>17</v>
      </c>
      <c r="K101" s="109"/>
      <c r="L101" s="110"/>
      <c r="M101" s="110"/>
      <c r="N101" s="109">
        <v>7</v>
      </c>
      <c r="O101" s="110"/>
      <c r="P101" s="110"/>
    </row>
    <row r="102" spans="1:16" ht="15">
      <c r="A102" s="116">
        <f t="shared" ref="A102:A133" ca="1" si="4">IF(C102="","",IF(C101=C102,A101,A101+1))</f>
        <v>20</v>
      </c>
      <c r="B102" s="168" t="str">
        <f ca="1">IFERROR(__xludf.DUMMYFUNCTION("""COMPUTED_VALUE"""),"ГБПОУ МО ""Колледж ""Подмосковье""")</f>
        <v>ГБПОУ МО "Колледж "Подмосковье"</v>
      </c>
      <c r="C102" s="120" t="str">
        <f ca="1">IFERROR(__xludf.DUMMYFUNCTION("""COMPUTED_VALUE"""),"21.02.08")</f>
        <v>21.02.08</v>
      </c>
      <c r="D102" s="171" t="str">
        <f ca="1">IFERROR(__xludf.DUMMYFUNCTION("""COMPUTED_VALUE"""),"Прикладная геодезия")</f>
        <v>Прикладная геодезия</v>
      </c>
      <c r="E102" s="122" t="str">
        <f ca="1">IF(C102&lt;&gt;"","2","")</f>
        <v>2</v>
      </c>
      <c r="F102" s="151" t="str">
        <f ca="1">IF(C102&lt;&gt;"",БД!$G$5,"")</f>
        <v>из общей численности выпускников (из строки 01): лица с ОВЗ</v>
      </c>
      <c r="G102" s="133"/>
      <c r="H102" s="134"/>
      <c r="I102" s="127"/>
      <c r="J102" s="127"/>
      <c r="K102" s="127"/>
      <c r="L102" s="127"/>
      <c r="M102" s="127"/>
      <c r="N102" s="127"/>
      <c r="O102" s="127"/>
      <c r="P102" s="127"/>
    </row>
    <row r="103" spans="1:16" ht="15">
      <c r="A103" s="116">
        <f t="shared" ca="1" si="4"/>
        <v>20</v>
      </c>
      <c r="B103" s="168" t="str">
        <f ca="1">IFERROR(__xludf.DUMMYFUNCTION("""COMPUTED_VALUE"""),"ГБПОУ МО ""Колледж ""Подмосковье""")</f>
        <v>ГБПОУ МО "Колледж "Подмосковье"</v>
      </c>
      <c r="C103" s="120" t="str">
        <f ca="1">IFERROR(__xludf.DUMMYFUNCTION("""COMPUTED_VALUE"""),"21.02.08")</f>
        <v>21.02.08</v>
      </c>
      <c r="D103" s="171" t="str">
        <f ca="1">IFERROR(__xludf.DUMMYFUNCTION("""COMPUTED_VALUE"""),"Прикладная геодезия")</f>
        <v>Прикладная геодезия</v>
      </c>
      <c r="E103" s="122" t="str">
        <f ca="1">IF(C103&lt;&gt;"","3","")</f>
        <v>3</v>
      </c>
      <c r="F103" s="151" t="str">
        <f ca="1">IF(C103&lt;&gt;"",БД!$G$6,"")</f>
        <v>из числа лиц с ОВЗ (из строки 02): инвалиды и дети-инвалиды</v>
      </c>
      <c r="G103" s="133"/>
      <c r="H103" s="134"/>
      <c r="I103" s="127"/>
      <c r="J103" s="127"/>
      <c r="K103" s="127"/>
      <c r="L103" s="127"/>
      <c r="M103" s="127"/>
      <c r="N103" s="127"/>
      <c r="O103" s="127"/>
      <c r="P103" s="127"/>
    </row>
    <row r="104" spans="1:16" ht="15">
      <c r="A104" s="116">
        <f t="shared" ca="1" si="4"/>
        <v>20</v>
      </c>
      <c r="B104" s="168" t="str">
        <f ca="1">IFERROR(__xludf.DUMMYFUNCTION("""COMPUTED_VALUE"""),"ГБПОУ МО ""Колледж ""Подмосковье""")</f>
        <v>ГБПОУ МО "Колледж "Подмосковье"</v>
      </c>
      <c r="C104" s="120" t="str">
        <f ca="1">IFERROR(__xludf.DUMMYFUNCTION("""COMPUTED_VALUE"""),"21.02.08")</f>
        <v>21.02.08</v>
      </c>
      <c r="D104" s="171" t="str">
        <f ca="1">IFERROR(__xludf.DUMMYFUNCTION("""COMPUTED_VALUE"""),"Прикладная геодезия")</f>
        <v>Прикладная геодезия</v>
      </c>
      <c r="E104" s="122" t="str">
        <f ca="1">IF(C104&lt;&gt;"","4","")</f>
        <v>4</v>
      </c>
      <c r="F104" s="151" t="str">
        <f ca="1">IF(C104&lt;&gt;"",БД!$G$7,"")</f>
        <v>Инвалиды и дети-инвалиды (кроме учтенных в строке 03)</v>
      </c>
      <c r="G104" s="133"/>
      <c r="H104" s="134"/>
      <c r="I104" s="127"/>
      <c r="J104" s="127"/>
      <c r="K104" s="127"/>
      <c r="L104" s="127"/>
      <c r="M104" s="127"/>
      <c r="N104" s="127"/>
      <c r="O104" s="127"/>
      <c r="P104" s="127"/>
    </row>
    <row r="105" spans="1:16" thickBot="1">
      <c r="A105" s="135">
        <f t="shared" ca="1" si="4"/>
        <v>20</v>
      </c>
      <c r="B105" s="169" t="str">
        <f ca="1">IFERROR(__xludf.DUMMYFUNCTION("""COMPUTED_VALUE"""),"ГБПОУ МО ""Колледж ""Подмосковье""")</f>
        <v>ГБПОУ МО "Колледж "Подмосковье"</v>
      </c>
      <c r="C105" s="139" t="str">
        <f ca="1">IFERROR(__xludf.DUMMYFUNCTION("""COMPUTED_VALUE"""),"21.02.08")</f>
        <v>21.02.08</v>
      </c>
      <c r="D105" s="172" t="str">
        <f ca="1">IFERROR(__xludf.DUMMYFUNCTION("""COMPUTED_VALUE"""),"Прикладная геодезия")</f>
        <v>Прикладная геодезия</v>
      </c>
      <c r="E105" s="141" t="str">
        <f ca="1">IF(C105&lt;&gt;"","5","")</f>
        <v>5</v>
      </c>
      <c r="F105" s="152" t="str">
        <f ca="1">IF(C105&lt;&gt;"",БД!$G$8,"")</f>
        <v>Имеют договор о целевом обучении</v>
      </c>
      <c r="G105" s="153"/>
      <c r="H105" s="154"/>
      <c r="I105" s="145"/>
      <c r="J105" s="145"/>
      <c r="K105" s="145"/>
      <c r="L105" s="145"/>
      <c r="M105" s="145"/>
      <c r="N105" s="145"/>
      <c r="O105" s="145"/>
      <c r="P105" s="145"/>
    </row>
    <row r="106" spans="1:16" thickTop="1">
      <c r="A106" s="99">
        <f t="shared" ca="1" si="4"/>
        <v>21</v>
      </c>
      <c r="B106" s="167" t="str">
        <f ca="1">IFERROR(__xludf.DUMMYFUNCTION("""COMPUTED_VALUE"""),"ГБПОУ МО ""Колледж ""Подмосковье""")</f>
        <v>ГБПОУ МО "Колледж "Подмосковье"</v>
      </c>
      <c r="C106" s="103" t="str">
        <f ca="1">IFERROR(__xludf.DUMMYFUNCTION("""COMPUTED_VALUE"""),"21.02.13")</f>
        <v>21.02.13</v>
      </c>
      <c r="D106" s="170"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E106" s="105" t="str">
        <f ca="1">IF(C106&lt;&gt;"","1","")</f>
        <v>1</v>
      </c>
      <c r="F106" s="150" t="str">
        <f ca="1">IF(C106&lt;&gt;"",БД!$G$4,"")</f>
        <v>Всего (общая численность выпускников)</v>
      </c>
      <c r="G106" s="107">
        <v>42</v>
      </c>
      <c r="H106" s="108">
        <v>23</v>
      </c>
      <c r="I106" s="109">
        <v>23</v>
      </c>
      <c r="J106" s="109">
        <v>19</v>
      </c>
      <c r="K106" s="109"/>
      <c r="L106" s="110"/>
      <c r="M106" s="109">
        <v>2</v>
      </c>
      <c r="N106" s="109">
        <v>16</v>
      </c>
      <c r="O106" s="110"/>
      <c r="P106" s="109">
        <v>1</v>
      </c>
    </row>
    <row r="107" spans="1:16" ht="15">
      <c r="A107" s="116">
        <f t="shared" ca="1" si="4"/>
        <v>21</v>
      </c>
      <c r="B107" s="168" t="str">
        <f ca="1">IFERROR(__xludf.DUMMYFUNCTION("""COMPUTED_VALUE"""),"ГБПОУ МО ""Колледж ""Подмосковье""")</f>
        <v>ГБПОУ МО "Колледж "Подмосковье"</v>
      </c>
      <c r="C107" s="120" t="str">
        <f ca="1">IFERROR(__xludf.DUMMYFUNCTION("""COMPUTED_VALUE"""),"21.02.13")</f>
        <v>21.02.13</v>
      </c>
      <c r="D107" s="17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E107" s="122" t="str">
        <f ca="1">IF(C107&lt;&gt;"","2","")</f>
        <v>2</v>
      </c>
      <c r="F107" s="151" t="str">
        <f ca="1">IF(C107&lt;&gt;"",БД!$G$5,"")</f>
        <v>из общей численности выпускников (из строки 01): лица с ОВЗ</v>
      </c>
      <c r="G107" s="133"/>
      <c r="H107" s="134"/>
      <c r="I107" s="127"/>
      <c r="J107" s="127"/>
      <c r="K107" s="127"/>
      <c r="L107" s="127"/>
      <c r="M107" s="126"/>
      <c r="N107" s="127"/>
      <c r="O107" s="127"/>
      <c r="P107" s="127"/>
    </row>
    <row r="108" spans="1:16" ht="15">
      <c r="A108" s="116">
        <f t="shared" ca="1" si="4"/>
        <v>21</v>
      </c>
      <c r="B108" s="168" t="str">
        <f ca="1">IFERROR(__xludf.DUMMYFUNCTION("""COMPUTED_VALUE"""),"ГБПОУ МО ""Колледж ""Подмосковье""")</f>
        <v>ГБПОУ МО "Колледж "Подмосковье"</v>
      </c>
      <c r="C108" s="120" t="str">
        <f ca="1">IFERROR(__xludf.DUMMYFUNCTION("""COMPUTED_VALUE"""),"21.02.13")</f>
        <v>21.02.13</v>
      </c>
      <c r="D108" s="17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E108" s="122" t="str">
        <f ca="1">IF(C108&lt;&gt;"","3","")</f>
        <v>3</v>
      </c>
      <c r="F108" s="151" t="str">
        <f ca="1">IF(C108&lt;&gt;"",БД!$G$6,"")</f>
        <v>из числа лиц с ОВЗ (из строки 02): инвалиды и дети-инвалиды</v>
      </c>
      <c r="G108" s="133"/>
      <c r="H108" s="134"/>
      <c r="I108" s="127"/>
      <c r="J108" s="127"/>
      <c r="K108" s="127"/>
      <c r="L108" s="127"/>
      <c r="M108" s="127"/>
      <c r="N108" s="127"/>
      <c r="O108" s="127"/>
      <c r="P108" s="127"/>
    </row>
    <row r="109" spans="1:16" ht="15">
      <c r="A109" s="116">
        <f t="shared" ca="1" si="4"/>
        <v>21</v>
      </c>
      <c r="B109" s="168" t="str">
        <f ca="1">IFERROR(__xludf.DUMMYFUNCTION("""COMPUTED_VALUE"""),"ГБПОУ МО ""Колледж ""Подмосковье""")</f>
        <v>ГБПОУ МО "Колледж "Подмосковье"</v>
      </c>
      <c r="C109" s="120" t="str">
        <f ca="1">IFERROR(__xludf.DUMMYFUNCTION("""COMPUTED_VALUE"""),"21.02.13")</f>
        <v>21.02.13</v>
      </c>
      <c r="D109" s="171"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E109" s="122" t="str">
        <f ca="1">IF(C109&lt;&gt;"","4","")</f>
        <v>4</v>
      </c>
      <c r="F109" s="151" t="str">
        <f ca="1">IF(C109&lt;&gt;"",БД!$G$7,"")</f>
        <v>Инвалиды и дети-инвалиды (кроме учтенных в строке 03)</v>
      </c>
      <c r="G109" s="133"/>
      <c r="H109" s="134"/>
      <c r="I109" s="127"/>
      <c r="J109" s="127"/>
      <c r="K109" s="127"/>
      <c r="L109" s="127"/>
      <c r="M109" s="127"/>
      <c r="N109" s="127"/>
      <c r="O109" s="127"/>
      <c r="P109" s="127"/>
    </row>
    <row r="110" spans="1:16" thickBot="1">
      <c r="A110" s="135">
        <f t="shared" ca="1" si="4"/>
        <v>21</v>
      </c>
      <c r="B110" s="169" t="str">
        <f ca="1">IFERROR(__xludf.DUMMYFUNCTION("""COMPUTED_VALUE"""),"ГБПОУ МО ""Колледж ""Подмосковье""")</f>
        <v>ГБПОУ МО "Колледж "Подмосковье"</v>
      </c>
      <c r="C110" s="139" t="str">
        <f ca="1">IFERROR(__xludf.DUMMYFUNCTION("""COMPUTED_VALUE"""),"21.02.13")</f>
        <v>21.02.13</v>
      </c>
      <c r="D110" s="172" t="str">
        <f ca="1">IFERROR(__xludf.DUMMYFUNCTION("""COMPUTED_VALUE"""),"Геологическая съемка, поиски и разведка месторождений полезных ископаемых")</f>
        <v>Геологическая съемка, поиски и разведка месторождений полезных ископаемых</v>
      </c>
      <c r="E110" s="141" t="str">
        <f ca="1">IF(C110&lt;&gt;"","5","")</f>
        <v>5</v>
      </c>
      <c r="F110" s="152" t="str">
        <f ca="1">IF(C110&lt;&gt;"",БД!$G$8,"")</f>
        <v>Имеют договор о целевом обучении</v>
      </c>
      <c r="G110" s="153"/>
      <c r="H110" s="154"/>
      <c r="I110" s="145"/>
      <c r="J110" s="145"/>
      <c r="K110" s="145"/>
      <c r="L110" s="145"/>
      <c r="M110" s="145"/>
      <c r="N110" s="145"/>
      <c r="O110" s="145"/>
      <c r="P110" s="145"/>
    </row>
    <row r="111" spans="1:16" thickTop="1">
      <c r="A111" s="99">
        <f t="shared" ca="1" si="4"/>
        <v>22</v>
      </c>
      <c r="B111" s="167" t="str">
        <f ca="1">IFERROR(__xludf.DUMMYFUNCTION("""COMPUTED_VALUE"""),"ГБПОУ МО ""Колледж ""Подмосковье""")</f>
        <v>ГБПОУ МО "Колледж "Подмосковье"</v>
      </c>
      <c r="C111" s="103" t="str">
        <f ca="1">IFERROR(__xludf.DUMMYFUNCTION("""COMPUTED_VALUE"""),"23.02.01")</f>
        <v>23.02.01</v>
      </c>
      <c r="D111" s="170" t="str">
        <f ca="1">IFERROR(__xludf.DUMMYFUNCTION("""COMPUTED_VALUE"""),"Организация перевозок и управление на транспорте (по видам)")</f>
        <v>Организация перевозок и управление на транспорте (по видам)</v>
      </c>
      <c r="E111" s="105" t="str">
        <f ca="1">IF(C111&lt;&gt;"","1","")</f>
        <v>1</v>
      </c>
      <c r="F111" s="106" t="str">
        <f ca="1">IF(C111&lt;&gt;"",БД!$G$4,"")</f>
        <v>Всего (общая численность выпускников)</v>
      </c>
      <c r="G111" s="107">
        <v>59</v>
      </c>
      <c r="H111" s="108">
        <v>44</v>
      </c>
      <c r="I111" s="109">
        <v>44</v>
      </c>
      <c r="J111" s="109">
        <v>41</v>
      </c>
      <c r="K111" s="109"/>
      <c r="L111" s="110"/>
      <c r="M111" s="110"/>
      <c r="N111" s="109">
        <v>15</v>
      </c>
      <c r="O111" s="110"/>
      <c r="P111" s="110"/>
    </row>
    <row r="112" spans="1:16" ht="15">
      <c r="A112" s="116">
        <f t="shared" ca="1" si="4"/>
        <v>22</v>
      </c>
      <c r="B112" s="168" t="str">
        <f ca="1">IFERROR(__xludf.DUMMYFUNCTION("""COMPUTED_VALUE"""),"ГБПОУ МО ""Колледж ""Подмосковье""")</f>
        <v>ГБПОУ МО "Колледж "Подмосковье"</v>
      </c>
      <c r="C112" s="120" t="str">
        <f ca="1">IFERROR(__xludf.DUMMYFUNCTION("""COMPUTED_VALUE"""),"23.02.01")</f>
        <v>23.02.01</v>
      </c>
      <c r="D112" s="171" t="str">
        <f ca="1">IFERROR(__xludf.DUMMYFUNCTION("""COMPUTED_VALUE"""),"Организация перевозок и управление на транспорте (по видам)")</f>
        <v>Организация перевозок и управление на транспорте (по видам)</v>
      </c>
      <c r="E112" s="122" t="str">
        <f ca="1">IF(C112&lt;&gt;"","2","")</f>
        <v>2</v>
      </c>
      <c r="F112" s="123" t="str">
        <f ca="1">IF(C112&lt;&gt;"",БД!$G$5,"")</f>
        <v>из общей численности выпускников (из строки 01): лица с ОВЗ</v>
      </c>
      <c r="G112" s="133"/>
      <c r="H112" s="125"/>
      <c r="I112" s="127"/>
      <c r="J112" s="127"/>
      <c r="K112" s="127"/>
      <c r="L112" s="127"/>
      <c r="M112" s="127"/>
      <c r="N112" s="127"/>
      <c r="O112" s="127"/>
      <c r="P112" s="127"/>
    </row>
    <row r="113" spans="1:16" ht="15">
      <c r="A113" s="116">
        <f t="shared" ca="1" si="4"/>
        <v>22</v>
      </c>
      <c r="B113" s="168" t="str">
        <f ca="1">IFERROR(__xludf.DUMMYFUNCTION("""COMPUTED_VALUE"""),"ГБПОУ МО ""Колледж ""Подмосковье""")</f>
        <v>ГБПОУ МО "Колледж "Подмосковье"</v>
      </c>
      <c r="C113" s="120" t="str">
        <f ca="1">IFERROR(__xludf.DUMMYFUNCTION("""COMPUTED_VALUE"""),"23.02.01")</f>
        <v>23.02.01</v>
      </c>
      <c r="D113" s="171" t="str">
        <f ca="1">IFERROR(__xludf.DUMMYFUNCTION("""COMPUTED_VALUE"""),"Организация перевозок и управление на транспорте (по видам)")</f>
        <v>Организация перевозок и управление на транспорте (по видам)</v>
      </c>
      <c r="E113" s="122" t="str">
        <f ca="1">IF(C113&lt;&gt;"","3","")</f>
        <v>3</v>
      </c>
      <c r="F113" s="123" t="str">
        <f ca="1">IF(C113&lt;&gt;"",БД!$G$6,"")</f>
        <v>из числа лиц с ОВЗ (из строки 02): инвалиды и дети-инвалиды</v>
      </c>
      <c r="G113" s="133"/>
      <c r="H113" s="134"/>
      <c r="I113" s="127"/>
      <c r="J113" s="127"/>
      <c r="K113" s="127"/>
      <c r="L113" s="127"/>
      <c r="M113" s="127"/>
      <c r="N113" s="127"/>
      <c r="O113" s="127"/>
      <c r="P113" s="127"/>
    </row>
    <row r="114" spans="1:16" ht="15">
      <c r="A114" s="116">
        <f t="shared" ca="1" si="4"/>
        <v>22</v>
      </c>
      <c r="B114" s="168" t="str">
        <f ca="1">IFERROR(__xludf.DUMMYFUNCTION("""COMPUTED_VALUE"""),"ГБПОУ МО ""Колледж ""Подмосковье""")</f>
        <v>ГБПОУ МО "Колледж "Подмосковье"</v>
      </c>
      <c r="C114" s="120" t="str">
        <f ca="1">IFERROR(__xludf.DUMMYFUNCTION("""COMPUTED_VALUE"""),"23.02.01")</f>
        <v>23.02.01</v>
      </c>
      <c r="D114" s="171" t="str">
        <f ca="1">IFERROR(__xludf.DUMMYFUNCTION("""COMPUTED_VALUE"""),"Организация перевозок и управление на транспорте (по видам)")</f>
        <v>Организация перевозок и управление на транспорте (по видам)</v>
      </c>
      <c r="E114" s="122" t="str">
        <f ca="1">IF(C114&lt;&gt;"","4","")</f>
        <v>4</v>
      </c>
      <c r="F114" s="123" t="str">
        <f ca="1">IF(C114&lt;&gt;"",БД!$G$7,"")</f>
        <v>Инвалиды и дети-инвалиды (кроме учтенных в строке 03)</v>
      </c>
      <c r="G114" s="124">
        <v>2</v>
      </c>
      <c r="H114" s="125">
        <v>2</v>
      </c>
      <c r="I114" s="126">
        <v>2</v>
      </c>
      <c r="J114" s="126">
        <v>2</v>
      </c>
      <c r="K114" s="127"/>
      <c r="L114" s="127"/>
      <c r="M114" s="127"/>
      <c r="N114" s="127"/>
      <c r="O114" s="127"/>
      <c r="P114" s="127"/>
    </row>
    <row r="115" spans="1:16" thickBot="1">
      <c r="A115" s="135">
        <f t="shared" ca="1" si="4"/>
        <v>22</v>
      </c>
      <c r="B115" s="169" t="str">
        <f ca="1">IFERROR(__xludf.DUMMYFUNCTION("""COMPUTED_VALUE"""),"ГБПОУ МО ""Колледж ""Подмосковье""")</f>
        <v>ГБПОУ МО "Колледж "Подмосковье"</v>
      </c>
      <c r="C115" s="139" t="str">
        <f ca="1">IFERROR(__xludf.DUMMYFUNCTION("""COMPUTED_VALUE"""),"23.02.01")</f>
        <v>23.02.01</v>
      </c>
      <c r="D115" s="172" t="str">
        <f ca="1">IFERROR(__xludf.DUMMYFUNCTION("""COMPUTED_VALUE"""),"Организация перевозок и управление на транспорте (по видам)")</f>
        <v>Организация перевозок и управление на транспорте (по видам)</v>
      </c>
      <c r="E115" s="141" t="str">
        <f ca="1">IF(C115&lt;&gt;"","5","")</f>
        <v>5</v>
      </c>
      <c r="F115" s="142" t="str">
        <f ca="1">IF(C115&lt;&gt;"",БД!$G$8,"")</f>
        <v>Имеют договор о целевом обучении</v>
      </c>
      <c r="G115" s="143"/>
      <c r="H115" s="154"/>
      <c r="I115" s="145"/>
      <c r="J115" s="145"/>
      <c r="K115" s="145"/>
      <c r="L115" s="145"/>
      <c r="M115" s="145"/>
      <c r="N115" s="145"/>
      <c r="O115" s="145"/>
      <c r="P115" s="145"/>
    </row>
    <row r="116" spans="1:16" thickTop="1">
      <c r="A116" s="99">
        <f t="shared" ca="1" si="4"/>
        <v>23</v>
      </c>
      <c r="B116" s="167" t="str">
        <f ca="1">IFERROR(__xludf.DUMMYFUNCTION("""COMPUTED_VALUE"""),"ГБПОУ МО ""Колледж ""Подмосковье""")</f>
        <v>ГБПОУ МО "Колледж "Подмосковье"</v>
      </c>
      <c r="C116" s="103" t="str">
        <f ca="1">IFERROR(__xludf.DUMMYFUNCTION("""COMPUTED_VALUE"""),"23.02.07")</f>
        <v>23.02.07</v>
      </c>
      <c r="D116" s="170"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E116" s="105" t="str">
        <f ca="1">IF(C116&lt;&gt;"","1","")</f>
        <v>1</v>
      </c>
      <c r="F116" s="150" t="str">
        <f ca="1">IF(C116&lt;&gt;"",БД!$G$4,"")</f>
        <v>Всего (общая численность выпускников)</v>
      </c>
      <c r="G116" s="107">
        <v>76</v>
      </c>
      <c r="H116" s="108">
        <v>49</v>
      </c>
      <c r="I116" s="109">
        <v>49</v>
      </c>
      <c r="J116" s="109">
        <v>45</v>
      </c>
      <c r="K116" s="109"/>
      <c r="L116" s="110"/>
      <c r="M116" s="110"/>
      <c r="N116" s="109">
        <v>27</v>
      </c>
      <c r="O116" s="110"/>
      <c r="P116" s="110"/>
    </row>
    <row r="117" spans="1:16" ht="15">
      <c r="A117" s="116">
        <f t="shared" ca="1" si="4"/>
        <v>23</v>
      </c>
      <c r="B117" s="168" t="str">
        <f ca="1">IFERROR(__xludf.DUMMYFUNCTION("""COMPUTED_VALUE"""),"ГБПОУ МО ""Колледж ""Подмосковье""")</f>
        <v>ГБПОУ МО "Колледж "Подмосковье"</v>
      </c>
      <c r="C117" s="120" t="str">
        <f ca="1">IFERROR(__xludf.DUMMYFUNCTION("""COMPUTED_VALUE"""),"23.02.07")</f>
        <v>23.02.07</v>
      </c>
      <c r="D117" s="17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E117" s="122" t="str">
        <f ca="1">IF(C117&lt;&gt;"","2","")</f>
        <v>2</v>
      </c>
      <c r="F117" s="151" t="str">
        <f ca="1">IF(C117&lt;&gt;"",БД!$G$5,"")</f>
        <v>из общей численности выпускников (из строки 01): лица с ОВЗ</v>
      </c>
      <c r="G117" s="133"/>
      <c r="H117" s="134"/>
      <c r="I117" s="127"/>
      <c r="J117" s="127"/>
      <c r="K117" s="127"/>
      <c r="L117" s="127"/>
      <c r="M117" s="127"/>
      <c r="N117" s="127"/>
      <c r="O117" s="127"/>
      <c r="P117" s="127"/>
    </row>
    <row r="118" spans="1:16" ht="15">
      <c r="A118" s="116">
        <f t="shared" ca="1" si="4"/>
        <v>23</v>
      </c>
      <c r="B118" s="168" t="str">
        <f ca="1">IFERROR(__xludf.DUMMYFUNCTION("""COMPUTED_VALUE"""),"ГБПОУ МО ""Колледж ""Подмосковье""")</f>
        <v>ГБПОУ МО "Колледж "Подмосковье"</v>
      </c>
      <c r="C118" s="120" t="str">
        <f ca="1">IFERROR(__xludf.DUMMYFUNCTION("""COMPUTED_VALUE"""),"23.02.07")</f>
        <v>23.02.07</v>
      </c>
      <c r="D118" s="17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E118" s="122" t="str">
        <f ca="1">IF(C118&lt;&gt;"","3","")</f>
        <v>3</v>
      </c>
      <c r="F118" s="151" t="str">
        <f ca="1">IF(C118&lt;&gt;"",БД!$G$6,"")</f>
        <v>из числа лиц с ОВЗ (из строки 02): инвалиды и дети-инвалиды</v>
      </c>
      <c r="G118" s="133"/>
      <c r="H118" s="134"/>
      <c r="I118" s="127"/>
      <c r="J118" s="127"/>
      <c r="K118" s="127"/>
      <c r="L118" s="127"/>
      <c r="M118" s="127"/>
      <c r="N118" s="127"/>
      <c r="O118" s="127"/>
      <c r="P118" s="127"/>
    </row>
    <row r="119" spans="1:16" ht="15">
      <c r="A119" s="116">
        <f t="shared" ca="1" si="4"/>
        <v>23</v>
      </c>
      <c r="B119" s="168" t="str">
        <f ca="1">IFERROR(__xludf.DUMMYFUNCTION("""COMPUTED_VALUE"""),"ГБПОУ МО ""Колледж ""Подмосковье""")</f>
        <v>ГБПОУ МО "Колледж "Подмосковье"</v>
      </c>
      <c r="C119" s="120" t="str">
        <f ca="1">IFERROR(__xludf.DUMMYFUNCTION("""COMPUTED_VALUE"""),"23.02.07")</f>
        <v>23.02.07</v>
      </c>
      <c r="D119" s="171"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E119" s="122" t="str">
        <f ca="1">IF(C119&lt;&gt;"","4","")</f>
        <v>4</v>
      </c>
      <c r="F119" s="151" t="str">
        <f ca="1">IF(C119&lt;&gt;"",БД!$G$7,"")</f>
        <v>Инвалиды и дети-инвалиды (кроме учтенных в строке 03)</v>
      </c>
      <c r="G119" s="133"/>
      <c r="H119" s="134"/>
      <c r="I119" s="127"/>
      <c r="J119" s="127"/>
      <c r="K119" s="127"/>
      <c r="L119" s="127"/>
      <c r="M119" s="127"/>
      <c r="N119" s="127"/>
      <c r="O119" s="127"/>
      <c r="P119" s="127"/>
    </row>
    <row r="120" spans="1:16" thickBot="1">
      <c r="A120" s="135">
        <f t="shared" ca="1" si="4"/>
        <v>23</v>
      </c>
      <c r="B120" s="169" t="str">
        <f ca="1">IFERROR(__xludf.DUMMYFUNCTION("""COMPUTED_VALUE"""),"ГБПОУ МО ""Колледж ""Подмосковье""")</f>
        <v>ГБПОУ МО "Колледж "Подмосковье"</v>
      </c>
      <c r="C120" s="139" t="str">
        <f ca="1">IFERROR(__xludf.DUMMYFUNCTION("""COMPUTED_VALUE"""),"23.02.07")</f>
        <v>23.02.07</v>
      </c>
      <c r="D120" s="172" t="str">
        <f ca="1">IFERROR(__xludf.DUMMYFUNCTION("""COMPUTED_VALUE"""),"Техническое обслуживание и ремонт двигателей, систем и агрегатов автомобилей")</f>
        <v>Техническое обслуживание и ремонт двигателей, систем и агрегатов автомобилей</v>
      </c>
      <c r="E120" s="141" t="str">
        <f ca="1">IF(C120&lt;&gt;"","5","")</f>
        <v>5</v>
      </c>
      <c r="F120" s="152" t="str">
        <f ca="1">IF(C120&lt;&gt;"",БД!$G$8,"")</f>
        <v>Имеют договор о целевом обучении</v>
      </c>
      <c r="G120" s="153"/>
      <c r="H120" s="154"/>
      <c r="I120" s="145"/>
      <c r="J120" s="145"/>
      <c r="K120" s="145"/>
      <c r="L120" s="145"/>
      <c r="M120" s="145"/>
      <c r="N120" s="145"/>
      <c r="O120" s="145"/>
      <c r="P120" s="145"/>
    </row>
    <row r="121" spans="1:16" thickTop="1">
      <c r="A121" s="99">
        <f t="shared" ca="1" si="4"/>
        <v>24</v>
      </c>
      <c r="B121" s="167" t="str">
        <f ca="1">IFERROR(__xludf.DUMMYFUNCTION("""COMPUTED_VALUE"""),"ГБПОУ МО ""Колледж ""Подмосковье""")</f>
        <v>ГБПОУ МО "Колледж "Подмосковье"</v>
      </c>
      <c r="C121" s="103" t="str">
        <f ca="1">IFERROR(__xludf.DUMMYFUNCTION("""COMPUTED_VALUE"""),"34.02.01")</f>
        <v>34.02.01</v>
      </c>
      <c r="D121" s="170" t="str">
        <f ca="1">IFERROR(__xludf.DUMMYFUNCTION("""COMPUTED_VALUE"""),"Сестринское дело")</f>
        <v>Сестринское дело</v>
      </c>
      <c r="E121" s="105" t="str">
        <f ca="1">IF(C121&lt;&gt;"","1","")</f>
        <v>1</v>
      </c>
      <c r="F121" s="150" t="str">
        <f ca="1">IF(C121&lt;&gt;"",БД!$G$4,"")</f>
        <v>Всего (общая численность выпускников)</v>
      </c>
      <c r="G121" s="107">
        <v>47</v>
      </c>
      <c r="H121" s="108">
        <v>47</v>
      </c>
      <c r="I121" s="109">
        <v>47</v>
      </c>
      <c r="J121" s="109">
        <v>44</v>
      </c>
      <c r="K121" s="109"/>
      <c r="L121" s="110"/>
      <c r="M121" s="110"/>
      <c r="N121" s="110"/>
      <c r="O121" s="110"/>
      <c r="P121" s="110"/>
    </row>
    <row r="122" spans="1:16" ht="15">
      <c r="A122" s="116">
        <f t="shared" ca="1" si="4"/>
        <v>24</v>
      </c>
      <c r="B122" s="168" t="str">
        <f ca="1">IFERROR(__xludf.DUMMYFUNCTION("""COMPUTED_VALUE"""),"ГБПОУ МО ""Колледж ""Подмосковье""")</f>
        <v>ГБПОУ МО "Колледж "Подмосковье"</v>
      </c>
      <c r="C122" s="120" t="str">
        <f ca="1">IFERROR(__xludf.DUMMYFUNCTION("""COMPUTED_VALUE"""),"34.02.01")</f>
        <v>34.02.01</v>
      </c>
      <c r="D122" s="171" t="str">
        <f ca="1">IFERROR(__xludf.DUMMYFUNCTION("""COMPUTED_VALUE"""),"Сестринское дело")</f>
        <v>Сестринское дело</v>
      </c>
      <c r="E122" s="122" t="str">
        <f ca="1">IF(C122&lt;&gt;"","2","")</f>
        <v>2</v>
      </c>
      <c r="F122" s="151" t="str">
        <f ca="1">IF(C122&lt;&gt;"",БД!$G$5,"")</f>
        <v>из общей численности выпускников (из строки 01): лица с ОВЗ</v>
      </c>
      <c r="G122" s="133"/>
      <c r="H122" s="134"/>
      <c r="I122" s="127"/>
      <c r="J122" s="127"/>
      <c r="K122" s="127"/>
      <c r="L122" s="127"/>
      <c r="M122" s="126"/>
      <c r="N122" s="127"/>
      <c r="O122" s="127"/>
      <c r="P122" s="127"/>
    </row>
    <row r="123" spans="1:16" ht="15">
      <c r="A123" s="116">
        <f t="shared" ca="1" si="4"/>
        <v>24</v>
      </c>
      <c r="B123" s="168" t="str">
        <f ca="1">IFERROR(__xludf.DUMMYFUNCTION("""COMPUTED_VALUE"""),"ГБПОУ МО ""Колледж ""Подмосковье""")</f>
        <v>ГБПОУ МО "Колледж "Подмосковье"</v>
      </c>
      <c r="C123" s="120" t="str">
        <f ca="1">IFERROR(__xludf.DUMMYFUNCTION("""COMPUTED_VALUE"""),"34.02.01")</f>
        <v>34.02.01</v>
      </c>
      <c r="D123" s="171" t="str">
        <f ca="1">IFERROR(__xludf.DUMMYFUNCTION("""COMPUTED_VALUE"""),"Сестринское дело")</f>
        <v>Сестринское дело</v>
      </c>
      <c r="E123" s="122" t="str">
        <f ca="1">IF(C123&lt;&gt;"","3","")</f>
        <v>3</v>
      </c>
      <c r="F123" s="151" t="str">
        <f ca="1">IF(C123&lt;&gt;"",БД!$G$6,"")</f>
        <v>из числа лиц с ОВЗ (из строки 02): инвалиды и дети-инвалиды</v>
      </c>
      <c r="G123" s="133"/>
      <c r="H123" s="134"/>
      <c r="I123" s="127"/>
      <c r="J123" s="127"/>
      <c r="K123" s="127"/>
      <c r="L123" s="127"/>
      <c r="M123" s="127"/>
      <c r="N123" s="127"/>
      <c r="O123" s="127"/>
      <c r="P123" s="127"/>
    </row>
    <row r="124" spans="1:16" ht="15">
      <c r="A124" s="116">
        <f t="shared" ca="1" si="4"/>
        <v>24</v>
      </c>
      <c r="B124" s="168" t="str">
        <f ca="1">IFERROR(__xludf.DUMMYFUNCTION("""COMPUTED_VALUE"""),"ГБПОУ МО ""Колледж ""Подмосковье""")</f>
        <v>ГБПОУ МО "Колледж "Подмосковье"</v>
      </c>
      <c r="C124" s="120" t="str">
        <f ca="1">IFERROR(__xludf.DUMMYFUNCTION("""COMPUTED_VALUE"""),"34.02.01")</f>
        <v>34.02.01</v>
      </c>
      <c r="D124" s="171" t="str">
        <f ca="1">IFERROR(__xludf.DUMMYFUNCTION("""COMPUTED_VALUE"""),"Сестринское дело")</f>
        <v>Сестринское дело</v>
      </c>
      <c r="E124" s="122" t="str">
        <f ca="1">IF(C124&lt;&gt;"","4","")</f>
        <v>4</v>
      </c>
      <c r="F124" s="151" t="str">
        <f ca="1">IF(C124&lt;&gt;"",БД!$G$7,"")</f>
        <v>Инвалиды и дети-инвалиды (кроме учтенных в строке 03)</v>
      </c>
      <c r="G124" s="133"/>
      <c r="H124" s="134"/>
      <c r="I124" s="127"/>
      <c r="J124" s="127"/>
      <c r="K124" s="127"/>
      <c r="L124" s="127"/>
      <c r="M124" s="127"/>
      <c r="N124" s="127"/>
      <c r="O124" s="127"/>
      <c r="P124" s="127"/>
    </row>
    <row r="125" spans="1:16" thickBot="1">
      <c r="A125" s="135">
        <f t="shared" ca="1" si="4"/>
        <v>24</v>
      </c>
      <c r="B125" s="169" t="str">
        <f ca="1">IFERROR(__xludf.DUMMYFUNCTION("""COMPUTED_VALUE"""),"ГБПОУ МО ""Колледж ""Подмосковье""")</f>
        <v>ГБПОУ МО "Колледж "Подмосковье"</v>
      </c>
      <c r="C125" s="139" t="str">
        <f ca="1">IFERROR(__xludf.DUMMYFUNCTION("""COMPUTED_VALUE"""),"34.02.01")</f>
        <v>34.02.01</v>
      </c>
      <c r="D125" s="172" t="str">
        <f ca="1">IFERROR(__xludf.DUMMYFUNCTION("""COMPUTED_VALUE"""),"Сестринское дело")</f>
        <v>Сестринское дело</v>
      </c>
      <c r="E125" s="141" t="str">
        <f ca="1">IF(C125&lt;&gt;"","5","")</f>
        <v>5</v>
      </c>
      <c r="F125" s="152" t="str">
        <f ca="1">IF(C125&lt;&gt;"",БД!$G$8,"")</f>
        <v>Имеют договор о целевом обучении</v>
      </c>
      <c r="G125" s="153"/>
      <c r="H125" s="154"/>
      <c r="I125" s="145"/>
      <c r="J125" s="145"/>
      <c r="K125" s="145"/>
      <c r="L125" s="145"/>
      <c r="M125" s="145"/>
      <c r="N125" s="145"/>
      <c r="O125" s="145"/>
      <c r="P125" s="145"/>
    </row>
    <row r="126" spans="1:16" thickTop="1">
      <c r="A126" s="99">
        <f t="shared" ca="1" si="4"/>
        <v>25</v>
      </c>
      <c r="B126" s="167" t="str">
        <f ca="1">IFERROR(__xludf.DUMMYFUNCTION("""COMPUTED_VALUE"""),"ГБПОУ МО ""Колледж ""Подмосковье""")</f>
        <v>ГБПОУ МО "Колледж "Подмосковье"</v>
      </c>
      <c r="C126" s="103" t="str">
        <f ca="1">IFERROR(__xludf.DUMMYFUNCTION("""COMPUTED_VALUE"""),"38.02.03")</f>
        <v>38.02.03</v>
      </c>
      <c r="D126" s="170" t="str">
        <f ca="1">IFERROR(__xludf.DUMMYFUNCTION("""COMPUTED_VALUE"""),"Операционная деятельность в логистике")</f>
        <v>Операционная деятельность в логистике</v>
      </c>
      <c r="E126" s="105" t="str">
        <f ca="1">IF(C126&lt;&gt;"","1","")</f>
        <v>1</v>
      </c>
      <c r="F126" s="106" t="str">
        <f ca="1">IF(C126&lt;&gt;"",БД!$G$4,"")</f>
        <v>Всего (общая численность выпускников)</v>
      </c>
      <c r="G126" s="107">
        <v>26</v>
      </c>
      <c r="H126" s="108">
        <v>22</v>
      </c>
      <c r="I126" s="109">
        <v>22</v>
      </c>
      <c r="J126" s="109">
        <v>19</v>
      </c>
      <c r="K126" s="109"/>
      <c r="L126" s="110"/>
      <c r="M126" s="109">
        <v>2</v>
      </c>
      <c r="N126" s="110"/>
      <c r="O126" s="110"/>
      <c r="P126" s="109">
        <v>2</v>
      </c>
    </row>
    <row r="127" spans="1:16" ht="15">
      <c r="A127" s="116">
        <f t="shared" ca="1" si="4"/>
        <v>25</v>
      </c>
      <c r="B127" s="168" t="str">
        <f ca="1">IFERROR(__xludf.DUMMYFUNCTION("""COMPUTED_VALUE"""),"ГБПОУ МО ""Колледж ""Подмосковье""")</f>
        <v>ГБПОУ МО "Колледж "Подмосковье"</v>
      </c>
      <c r="C127" s="120" t="str">
        <f ca="1">IFERROR(__xludf.DUMMYFUNCTION("""COMPUTED_VALUE"""),"38.02.03")</f>
        <v>38.02.03</v>
      </c>
      <c r="D127" s="171" t="str">
        <f ca="1">IFERROR(__xludf.DUMMYFUNCTION("""COMPUTED_VALUE"""),"Операционная деятельность в логистике")</f>
        <v>Операционная деятельность в логистике</v>
      </c>
      <c r="E127" s="122" t="str">
        <f ca="1">IF(C127&lt;&gt;"","2","")</f>
        <v>2</v>
      </c>
      <c r="F127" s="123" t="str">
        <f ca="1">IF(C127&lt;&gt;"",БД!$G$5,"")</f>
        <v>из общей численности выпускников (из строки 01): лица с ОВЗ</v>
      </c>
      <c r="G127" s="133"/>
      <c r="H127" s="125"/>
      <c r="I127" s="127"/>
      <c r="J127" s="127"/>
      <c r="K127" s="127"/>
      <c r="L127" s="127"/>
      <c r="M127" s="127"/>
      <c r="N127" s="127"/>
      <c r="O127" s="127"/>
      <c r="P127" s="127"/>
    </row>
    <row r="128" spans="1:16" ht="15">
      <c r="A128" s="116">
        <f t="shared" ca="1" si="4"/>
        <v>25</v>
      </c>
      <c r="B128" s="168" t="str">
        <f ca="1">IFERROR(__xludf.DUMMYFUNCTION("""COMPUTED_VALUE"""),"ГБПОУ МО ""Колледж ""Подмосковье""")</f>
        <v>ГБПОУ МО "Колледж "Подмосковье"</v>
      </c>
      <c r="C128" s="120" t="str">
        <f ca="1">IFERROR(__xludf.DUMMYFUNCTION("""COMPUTED_VALUE"""),"38.02.03")</f>
        <v>38.02.03</v>
      </c>
      <c r="D128" s="171" t="str">
        <f ca="1">IFERROR(__xludf.DUMMYFUNCTION("""COMPUTED_VALUE"""),"Операционная деятельность в логистике")</f>
        <v>Операционная деятельность в логистике</v>
      </c>
      <c r="E128" s="122" t="str">
        <f ca="1">IF(C128&lt;&gt;"","3","")</f>
        <v>3</v>
      </c>
      <c r="F128" s="123" t="str">
        <f ca="1">IF(C128&lt;&gt;"",БД!$G$6,"")</f>
        <v>из числа лиц с ОВЗ (из строки 02): инвалиды и дети-инвалиды</v>
      </c>
      <c r="G128" s="133"/>
      <c r="H128" s="134"/>
      <c r="I128" s="127"/>
      <c r="J128" s="127"/>
      <c r="K128" s="127"/>
      <c r="L128" s="127"/>
      <c r="M128" s="127"/>
      <c r="N128" s="127"/>
      <c r="O128" s="127"/>
      <c r="P128" s="127"/>
    </row>
    <row r="129" spans="1:16" ht="15">
      <c r="A129" s="116">
        <f t="shared" ca="1" si="4"/>
        <v>25</v>
      </c>
      <c r="B129" s="168" t="str">
        <f ca="1">IFERROR(__xludf.DUMMYFUNCTION("""COMPUTED_VALUE"""),"ГБПОУ МО ""Колледж ""Подмосковье""")</f>
        <v>ГБПОУ МО "Колледж "Подмосковье"</v>
      </c>
      <c r="C129" s="120" t="str">
        <f ca="1">IFERROR(__xludf.DUMMYFUNCTION("""COMPUTED_VALUE"""),"38.02.03")</f>
        <v>38.02.03</v>
      </c>
      <c r="D129" s="171" t="str">
        <f ca="1">IFERROR(__xludf.DUMMYFUNCTION("""COMPUTED_VALUE"""),"Операционная деятельность в логистике")</f>
        <v>Операционная деятельность в логистике</v>
      </c>
      <c r="E129" s="122" t="str">
        <f ca="1">IF(C129&lt;&gt;"","4","")</f>
        <v>4</v>
      </c>
      <c r="F129" s="123" t="str">
        <f ca="1">IF(C129&lt;&gt;"",БД!$G$7,"")</f>
        <v>Инвалиды и дети-инвалиды (кроме учтенных в строке 03)</v>
      </c>
      <c r="G129" s="124">
        <v>4</v>
      </c>
      <c r="H129" s="125">
        <v>4</v>
      </c>
      <c r="I129" s="126">
        <v>4</v>
      </c>
      <c r="J129" s="126">
        <v>4</v>
      </c>
      <c r="K129" s="127"/>
      <c r="L129" s="127"/>
      <c r="M129" s="127"/>
      <c r="N129" s="127"/>
      <c r="O129" s="127"/>
      <c r="P129" s="127"/>
    </row>
    <row r="130" spans="1:16" thickBot="1">
      <c r="A130" s="135">
        <f t="shared" ca="1" si="4"/>
        <v>25</v>
      </c>
      <c r="B130" s="169" t="str">
        <f ca="1">IFERROR(__xludf.DUMMYFUNCTION("""COMPUTED_VALUE"""),"ГБПОУ МО ""Колледж ""Подмосковье""")</f>
        <v>ГБПОУ МО "Колледж "Подмосковье"</v>
      </c>
      <c r="C130" s="139" t="str">
        <f ca="1">IFERROR(__xludf.DUMMYFUNCTION("""COMPUTED_VALUE"""),"38.02.03")</f>
        <v>38.02.03</v>
      </c>
      <c r="D130" s="172" t="str">
        <f ca="1">IFERROR(__xludf.DUMMYFUNCTION("""COMPUTED_VALUE"""),"Операционная деятельность в логистике")</f>
        <v>Операционная деятельность в логистике</v>
      </c>
      <c r="E130" s="141" t="str">
        <f ca="1">IF(C130&lt;&gt;"","5","")</f>
        <v>5</v>
      </c>
      <c r="F130" s="142" t="str">
        <f ca="1">IF(C130&lt;&gt;"",БД!$G$8,"")</f>
        <v>Имеют договор о целевом обучении</v>
      </c>
      <c r="G130" s="143"/>
      <c r="H130" s="154"/>
      <c r="I130" s="145"/>
      <c r="J130" s="145"/>
      <c r="K130" s="145"/>
      <c r="L130" s="145"/>
      <c r="M130" s="145"/>
      <c r="N130" s="145"/>
      <c r="O130" s="145"/>
      <c r="P130" s="145"/>
    </row>
    <row r="131" spans="1:16" thickTop="1">
      <c r="A131" s="99">
        <f t="shared" ca="1" si="4"/>
        <v>26</v>
      </c>
      <c r="B131" s="167" t="str">
        <f ca="1">IFERROR(__xludf.DUMMYFUNCTION("""COMPUTED_VALUE"""),"ГБПОУ МО ""Колледж ""Подмосковье""")</f>
        <v>ГБПОУ МО "Колледж "Подмосковье"</v>
      </c>
      <c r="C131" s="103" t="str">
        <f ca="1">IFERROR(__xludf.DUMMYFUNCTION("""COMPUTED_VALUE"""),"43.02.01")</f>
        <v>43.02.01</v>
      </c>
      <c r="D131" s="170" t="str">
        <f ca="1">IFERROR(__xludf.DUMMYFUNCTION("""COMPUTED_VALUE"""),"Организация обслуживания в общественном питании")</f>
        <v>Организация обслуживания в общественном питании</v>
      </c>
      <c r="E131" s="105" t="str">
        <f ca="1">IF(C131&lt;&gt;"","1","")</f>
        <v>1</v>
      </c>
      <c r="F131" s="150" t="str">
        <f ca="1">IF(C131&lt;&gt;"",БД!$G$4,"")</f>
        <v>Всего (общая численность выпускников)</v>
      </c>
      <c r="G131" s="107">
        <v>18</v>
      </c>
      <c r="H131" s="108">
        <v>14</v>
      </c>
      <c r="I131" s="109">
        <v>14</v>
      </c>
      <c r="J131" s="109">
        <v>13</v>
      </c>
      <c r="K131" s="109"/>
      <c r="L131" s="110"/>
      <c r="M131" s="109">
        <v>2</v>
      </c>
      <c r="N131" s="110"/>
      <c r="O131" s="110"/>
      <c r="P131" s="109">
        <v>2</v>
      </c>
    </row>
    <row r="132" spans="1:16" ht="15">
      <c r="A132" s="116">
        <f t="shared" ca="1" si="4"/>
        <v>26</v>
      </c>
      <c r="B132" s="168" t="str">
        <f ca="1">IFERROR(__xludf.DUMMYFUNCTION("""COMPUTED_VALUE"""),"ГБПОУ МО ""Колледж ""Подмосковье""")</f>
        <v>ГБПОУ МО "Колледж "Подмосковье"</v>
      </c>
      <c r="C132" s="120" t="str">
        <f ca="1">IFERROR(__xludf.DUMMYFUNCTION("""COMPUTED_VALUE"""),"43.02.01")</f>
        <v>43.02.01</v>
      </c>
      <c r="D132" s="171" t="str">
        <f ca="1">IFERROR(__xludf.DUMMYFUNCTION("""COMPUTED_VALUE"""),"Организация обслуживания в общественном питании")</f>
        <v>Организация обслуживания в общественном питании</v>
      </c>
      <c r="E132" s="122" t="str">
        <f ca="1">IF(C132&lt;&gt;"","2","")</f>
        <v>2</v>
      </c>
      <c r="F132" s="151" t="str">
        <f ca="1">IF(C132&lt;&gt;"",БД!$G$5,"")</f>
        <v>из общей численности выпускников (из строки 01): лица с ОВЗ</v>
      </c>
      <c r="G132" s="133"/>
      <c r="H132" s="134"/>
      <c r="I132" s="127"/>
      <c r="J132" s="127"/>
      <c r="K132" s="127"/>
      <c r="L132" s="127"/>
      <c r="M132" s="127"/>
      <c r="N132" s="127"/>
      <c r="O132" s="127"/>
      <c r="P132" s="127"/>
    </row>
    <row r="133" spans="1:16" ht="15">
      <c r="A133" s="116">
        <f t="shared" ca="1" si="4"/>
        <v>26</v>
      </c>
      <c r="B133" s="168" t="str">
        <f ca="1">IFERROR(__xludf.DUMMYFUNCTION("""COMPUTED_VALUE"""),"ГБПОУ МО ""Колледж ""Подмосковье""")</f>
        <v>ГБПОУ МО "Колледж "Подмосковье"</v>
      </c>
      <c r="C133" s="120" t="str">
        <f ca="1">IFERROR(__xludf.DUMMYFUNCTION("""COMPUTED_VALUE"""),"43.02.01")</f>
        <v>43.02.01</v>
      </c>
      <c r="D133" s="171" t="str">
        <f ca="1">IFERROR(__xludf.DUMMYFUNCTION("""COMPUTED_VALUE"""),"Организация обслуживания в общественном питании")</f>
        <v>Организация обслуживания в общественном питании</v>
      </c>
      <c r="E133" s="122" t="str">
        <f ca="1">IF(C133&lt;&gt;"","3","")</f>
        <v>3</v>
      </c>
      <c r="F133" s="151" t="str">
        <f ca="1">IF(C133&lt;&gt;"",БД!$G$6,"")</f>
        <v>из числа лиц с ОВЗ (из строки 02): инвалиды и дети-инвалиды</v>
      </c>
      <c r="G133" s="133"/>
      <c r="H133" s="134"/>
      <c r="I133" s="127"/>
      <c r="J133" s="127"/>
      <c r="K133" s="127"/>
      <c r="L133" s="127"/>
      <c r="M133" s="127"/>
      <c r="N133" s="127"/>
      <c r="O133" s="127"/>
      <c r="P133" s="127"/>
    </row>
    <row r="134" spans="1:16" ht="15">
      <c r="A134" s="116">
        <f t="shared" ref="A134:A165" ca="1" si="5">IF(C134="","",IF(C133=C134,A133,A133+1))</f>
        <v>26</v>
      </c>
      <c r="B134" s="168" t="str">
        <f ca="1">IFERROR(__xludf.DUMMYFUNCTION("""COMPUTED_VALUE"""),"ГБПОУ МО ""Колледж ""Подмосковье""")</f>
        <v>ГБПОУ МО "Колледж "Подмосковье"</v>
      </c>
      <c r="C134" s="120" t="str">
        <f ca="1">IFERROR(__xludf.DUMMYFUNCTION("""COMPUTED_VALUE"""),"43.02.01")</f>
        <v>43.02.01</v>
      </c>
      <c r="D134" s="171" t="str">
        <f ca="1">IFERROR(__xludf.DUMMYFUNCTION("""COMPUTED_VALUE"""),"Организация обслуживания в общественном питании")</f>
        <v>Организация обслуживания в общественном питании</v>
      </c>
      <c r="E134" s="122" t="str">
        <f ca="1">IF(C134&lt;&gt;"","4","")</f>
        <v>4</v>
      </c>
      <c r="F134" s="151" t="str">
        <f ca="1">IF(C134&lt;&gt;"",БД!$G$7,"")</f>
        <v>Инвалиды и дети-инвалиды (кроме учтенных в строке 03)</v>
      </c>
      <c r="G134" s="133"/>
      <c r="H134" s="134"/>
      <c r="I134" s="127"/>
      <c r="J134" s="127"/>
      <c r="K134" s="127"/>
      <c r="L134" s="127"/>
      <c r="M134" s="127"/>
      <c r="N134" s="127"/>
      <c r="O134" s="127"/>
      <c r="P134" s="127"/>
    </row>
    <row r="135" spans="1:16" thickBot="1">
      <c r="A135" s="135">
        <f t="shared" ca="1" si="5"/>
        <v>26</v>
      </c>
      <c r="B135" s="169" t="str">
        <f ca="1">IFERROR(__xludf.DUMMYFUNCTION("""COMPUTED_VALUE"""),"ГБПОУ МО ""Колледж ""Подмосковье""")</f>
        <v>ГБПОУ МО "Колледж "Подмосковье"</v>
      </c>
      <c r="C135" s="139" t="str">
        <f ca="1">IFERROR(__xludf.DUMMYFUNCTION("""COMPUTED_VALUE"""),"43.02.01")</f>
        <v>43.02.01</v>
      </c>
      <c r="D135" s="172" t="str">
        <f ca="1">IFERROR(__xludf.DUMMYFUNCTION("""COMPUTED_VALUE"""),"Организация обслуживания в общественном питании")</f>
        <v>Организация обслуживания в общественном питании</v>
      </c>
      <c r="E135" s="141" t="str">
        <f ca="1">IF(C135&lt;&gt;"","5","")</f>
        <v>5</v>
      </c>
      <c r="F135" s="152" t="str">
        <f ca="1">IF(C135&lt;&gt;"",БД!$G$8,"")</f>
        <v>Имеют договор о целевом обучении</v>
      </c>
      <c r="G135" s="153"/>
      <c r="H135" s="154"/>
      <c r="I135" s="145"/>
      <c r="J135" s="145"/>
      <c r="K135" s="145"/>
      <c r="L135" s="145"/>
      <c r="M135" s="145"/>
      <c r="N135" s="145"/>
      <c r="O135" s="145"/>
      <c r="P135" s="145"/>
    </row>
    <row r="136" spans="1:16" thickTop="1">
      <c r="A136" s="99">
        <f t="shared" ca="1" si="5"/>
        <v>27</v>
      </c>
      <c r="B136" s="167" t="str">
        <f ca="1">IFERROR(__xludf.DUMMYFUNCTION("""COMPUTED_VALUE"""),"ГБПОУ МО ""Колледж ""Подмосковье""")</f>
        <v>ГБПОУ МО "Колледж "Подмосковье"</v>
      </c>
      <c r="C136" s="103" t="str">
        <f ca="1">IFERROR(__xludf.DUMMYFUNCTION("""COMPUTED_VALUE"""),"43.02.06")</f>
        <v>43.02.06</v>
      </c>
      <c r="D136" s="170" t="str">
        <f ca="1">IFERROR(__xludf.DUMMYFUNCTION("""COMPUTED_VALUE"""),"Сервис на транспорте (по видам транспорта)")</f>
        <v>Сервис на транспорте (по видам транспорта)</v>
      </c>
      <c r="E136" s="105" t="str">
        <f ca="1">IF(C136&lt;&gt;"","1","")</f>
        <v>1</v>
      </c>
      <c r="F136" s="150" t="str">
        <f ca="1">IF(C136&lt;&gt;"",БД!$G$4,"")</f>
        <v>Всего (общая численность выпускников)</v>
      </c>
      <c r="G136" s="107">
        <v>67</v>
      </c>
      <c r="H136" s="108">
        <v>65</v>
      </c>
      <c r="I136" s="109">
        <v>65</v>
      </c>
      <c r="J136" s="109">
        <v>61</v>
      </c>
      <c r="K136" s="109"/>
      <c r="L136" s="110"/>
      <c r="M136" s="109">
        <v>1</v>
      </c>
      <c r="N136" s="110"/>
      <c r="O136" s="110"/>
      <c r="P136" s="109">
        <v>1</v>
      </c>
    </row>
    <row r="137" spans="1:16" ht="15">
      <c r="A137" s="116">
        <f t="shared" ca="1" si="5"/>
        <v>27</v>
      </c>
      <c r="B137" s="168" t="str">
        <f ca="1">IFERROR(__xludf.DUMMYFUNCTION("""COMPUTED_VALUE"""),"ГБПОУ МО ""Колледж ""Подмосковье""")</f>
        <v>ГБПОУ МО "Колледж "Подмосковье"</v>
      </c>
      <c r="C137" s="120" t="str">
        <f ca="1">IFERROR(__xludf.DUMMYFUNCTION("""COMPUTED_VALUE"""),"43.02.06")</f>
        <v>43.02.06</v>
      </c>
      <c r="D137" s="171" t="str">
        <f ca="1">IFERROR(__xludf.DUMMYFUNCTION("""COMPUTED_VALUE"""),"Сервис на транспорте (по видам транспорта)")</f>
        <v>Сервис на транспорте (по видам транспорта)</v>
      </c>
      <c r="E137" s="122" t="str">
        <f ca="1">IF(C137&lt;&gt;"","2","")</f>
        <v>2</v>
      </c>
      <c r="F137" s="151" t="str">
        <f ca="1">IF(C137&lt;&gt;"",БД!$G$5,"")</f>
        <v>из общей численности выпускников (из строки 01): лица с ОВЗ</v>
      </c>
      <c r="G137" s="133"/>
      <c r="H137" s="134"/>
      <c r="I137" s="127"/>
      <c r="J137" s="127"/>
      <c r="K137" s="127"/>
      <c r="L137" s="127"/>
      <c r="M137" s="126"/>
      <c r="N137" s="127"/>
      <c r="O137" s="127"/>
      <c r="P137" s="127"/>
    </row>
    <row r="138" spans="1:16" ht="15">
      <c r="A138" s="116">
        <f t="shared" ca="1" si="5"/>
        <v>27</v>
      </c>
      <c r="B138" s="168" t="str">
        <f ca="1">IFERROR(__xludf.DUMMYFUNCTION("""COMPUTED_VALUE"""),"ГБПОУ МО ""Колледж ""Подмосковье""")</f>
        <v>ГБПОУ МО "Колледж "Подмосковье"</v>
      </c>
      <c r="C138" s="120" t="str">
        <f ca="1">IFERROR(__xludf.DUMMYFUNCTION("""COMPUTED_VALUE"""),"43.02.06")</f>
        <v>43.02.06</v>
      </c>
      <c r="D138" s="171" t="str">
        <f ca="1">IFERROR(__xludf.DUMMYFUNCTION("""COMPUTED_VALUE"""),"Сервис на транспорте (по видам транспорта)")</f>
        <v>Сервис на транспорте (по видам транспорта)</v>
      </c>
      <c r="E138" s="122" t="str">
        <f ca="1">IF(C138&lt;&gt;"","3","")</f>
        <v>3</v>
      </c>
      <c r="F138" s="151" t="str">
        <f ca="1">IF(C138&lt;&gt;"",БД!$G$6,"")</f>
        <v>из числа лиц с ОВЗ (из строки 02): инвалиды и дети-инвалиды</v>
      </c>
      <c r="G138" s="133"/>
      <c r="H138" s="134"/>
      <c r="I138" s="127"/>
      <c r="J138" s="127"/>
      <c r="K138" s="127"/>
      <c r="L138" s="127"/>
      <c r="M138" s="127"/>
      <c r="N138" s="127"/>
      <c r="O138" s="127"/>
      <c r="P138" s="127"/>
    </row>
    <row r="139" spans="1:16" ht="15">
      <c r="A139" s="116">
        <f t="shared" ca="1" si="5"/>
        <v>27</v>
      </c>
      <c r="B139" s="168" t="str">
        <f ca="1">IFERROR(__xludf.DUMMYFUNCTION("""COMPUTED_VALUE"""),"ГБПОУ МО ""Колледж ""Подмосковье""")</f>
        <v>ГБПОУ МО "Колледж "Подмосковье"</v>
      </c>
      <c r="C139" s="120" t="str">
        <f ca="1">IFERROR(__xludf.DUMMYFUNCTION("""COMPUTED_VALUE"""),"43.02.06")</f>
        <v>43.02.06</v>
      </c>
      <c r="D139" s="171" t="str">
        <f ca="1">IFERROR(__xludf.DUMMYFUNCTION("""COMPUTED_VALUE"""),"Сервис на транспорте (по видам транспорта)")</f>
        <v>Сервис на транспорте (по видам транспорта)</v>
      </c>
      <c r="E139" s="122" t="str">
        <f ca="1">IF(C139&lt;&gt;"","4","")</f>
        <v>4</v>
      </c>
      <c r="F139" s="151" t="str">
        <f ca="1">IF(C139&lt;&gt;"",БД!$G$7,"")</f>
        <v>Инвалиды и дети-инвалиды (кроме учтенных в строке 03)</v>
      </c>
      <c r="G139" s="133"/>
      <c r="H139" s="134"/>
      <c r="I139" s="127"/>
      <c r="J139" s="127"/>
      <c r="K139" s="127"/>
      <c r="L139" s="127"/>
      <c r="M139" s="127"/>
      <c r="N139" s="127"/>
      <c r="O139" s="127"/>
      <c r="P139" s="127"/>
    </row>
    <row r="140" spans="1:16" thickBot="1">
      <c r="A140" s="135">
        <f t="shared" ca="1" si="5"/>
        <v>27</v>
      </c>
      <c r="B140" s="169" t="str">
        <f ca="1">IFERROR(__xludf.DUMMYFUNCTION("""COMPUTED_VALUE"""),"ГБПОУ МО ""Колледж ""Подмосковье""")</f>
        <v>ГБПОУ МО "Колледж "Подмосковье"</v>
      </c>
      <c r="C140" s="139" t="str">
        <f ca="1">IFERROR(__xludf.DUMMYFUNCTION("""COMPUTED_VALUE"""),"43.02.06")</f>
        <v>43.02.06</v>
      </c>
      <c r="D140" s="172" t="str">
        <f ca="1">IFERROR(__xludf.DUMMYFUNCTION("""COMPUTED_VALUE"""),"Сервис на транспорте (по видам транспорта)")</f>
        <v>Сервис на транспорте (по видам транспорта)</v>
      </c>
      <c r="E140" s="141" t="str">
        <f ca="1">IF(C140&lt;&gt;"","5","")</f>
        <v>5</v>
      </c>
      <c r="F140" s="152" t="str">
        <f ca="1">IF(C140&lt;&gt;"",БД!$G$8,"")</f>
        <v>Имеют договор о целевом обучении</v>
      </c>
      <c r="G140" s="153"/>
      <c r="H140" s="154"/>
      <c r="I140" s="145"/>
      <c r="J140" s="145"/>
      <c r="K140" s="145"/>
      <c r="L140" s="145"/>
      <c r="M140" s="145"/>
      <c r="N140" s="145"/>
      <c r="O140" s="145"/>
      <c r="P140" s="145"/>
    </row>
    <row r="141" spans="1:16" thickTop="1">
      <c r="A141" s="99">
        <f t="shared" ca="1" si="5"/>
        <v>28</v>
      </c>
      <c r="B141" s="167" t="str">
        <f ca="1">IFERROR(__xludf.DUMMYFUNCTION("""COMPUTED_VALUE"""),"ГБПОУ МО ""Колледж ""Подмосковье""")</f>
        <v>ГБПОУ МО "Колледж "Подмосковье"</v>
      </c>
      <c r="C141" s="103" t="str">
        <f ca="1">IFERROR(__xludf.DUMMYFUNCTION("""COMPUTED_VALUE"""),"43.02.13")</f>
        <v>43.02.13</v>
      </c>
      <c r="D141" s="170" t="str">
        <f ca="1">IFERROR(__xludf.DUMMYFUNCTION("""COMPUTED_VALUE"""),"Технология парикмахерского искусства")</f>
        <v>Технология парикмахерского искусства</v>
      </c>
      <c r="E141" s="105" t="str">
        <f ca="1">IF(C141&lt;&gt;"","1","")</f>
        <v>1</v>
      </c>
      <c r="F141" s="106" t="str">
        <f ca="1">IF(C141&lt;&gt;"",БД!$G$4,"")</f>
        <v>Всего (общая численность выпускников)</v>
      </c>
      <c r="G141" s="107">
        <v>24</v>
      </c>
      <c r="H141" s="108">
        <v>23</v>
      </c>
      <c r="I141" s="109">
        <v>23</v>
      </c>
      <c r="J141" s="109">
        <v>20</v>
      </c>
      <c r="K141" s="109"/>
      <c r="L141" s="110"/>
      <c r="M141" s="110"/>
      <c r="N141" s="110"/>
      <c r="O141" s="110"/>
      <c r="P141" s="109">
        <v>1</v>
      </c>
    </row>
    <row r="142" spans="1:16" ht="15">
      <c r="A142" s="116">
        <f t="shared" ca="1" si="5"/>
        <v>28</v>
      </c>
      <c r="B142" s="168" t="str">
        <f ca="1">IFERROR(__xludf.DUMMYFUNCTION("""COMPUTED_VALUE"""),"ГБПОУ МО ""Колледж ""Подмосковье""")</f>
        <v>ГБПОУ МО "Колледж "Подмосковье"</v>
      </c>
      <c r="C142" s="120" t="str">
        <f ca="1">IFERROR(__xludf.DUMMYFUNCTION("""COMPUTED_VALUE"""),"43.02.13")</f>
        <v>43.02.13</v>
      </c>
      <c r="D142" s="171" t="str">
        <f ca="1">IFERROR(__xludf.DUMMYFUNCTION("""COMPUTED_VALUE"""),"Технология парикмахерского искусства")</f>
        <v>Технология парикмахерского искусства</v>
      </c>
      <c r="E142" s="122" t="str">
        <f ca="1">IF(C142&lt;&gt;"","2","")</f>
        <v>2</v>
      </c>
      <c r="F142" s="123" t="str">
        <f ca="1">IF(C142&lt;&gt;"",БД!$G$5,"")</f>
        <v>из общей численности выпускников (из строки 01): лица с ОВЗ</v>
      </c>
      <c r="G142" s="133"/>
      <c r="H142" s="125"/>
      <c r="I142" s="127"/>
      <c r="J142" s="127"/>
      <c r="K142" s="127"/>
      <c r="L142" s="127"/>
      <c r="M142" s="127"/>
      <c r="N142" s="127"/>
      <c r="O142" s="127"/>
      <c r="P142" s="127"/>
    </row>
    <row r="143" spans="1:16" ht="15">
      <c r="A143" s="116">
        <f t="shared" ca="1" si="5"/>
        <v>28</v>
      </c>
      <c r="B143" s="168" t="str">
        <f ca="1">IFERROR(__xludf.DUMMYFUNCTION("""COMPUTED_VALUE"""),"ГБПОУ МО ""Колледж ""Подмосковье""")</f>
        <v>ГБПОУ МО "Колледж "Подмосковье"</v>
      </c>
      <c r="C143" s="120" t="str">
        <f ca="1">IFERROR(__xludf.DUMMYFUNCTION("""COMPUTED_VALUE"""),"43.02.13")</f>
        <v>43.02.13</v>
      </c>
      <c r="D143" s="171" t="str">
        <f ca="1">IFERROR(__xludf.DUMMYFUNCTION("""COMPUTED_VALUE"""),"Технология парикмахерского искусства")</f>
        <v>Технология парикмахерского искусства</v>
      </c>
      <c r="E143" s="122" t="str">
        <f ca="1">IF(C143&lt;&gt;"","3","")</f>
        <v>3</v>
      </c>
      <c r="F143" s="123" t="str">
        <f ca="1">IF(C143&lt;&gt;"",БД!$G$6,"")</f>
        <v>из числа лиц с ОВЗ (из строки 02): инвалиды и дети-инвалиды</v>
      </c>
      <c r="G143" s="133"/>
      <c r="H143" s="134"/>
      <c r="I143" s="127"/>
      <c r="J143" s="127"/>
      <c r="K143" s="127"/>
      <c r="L143" s="127"/>
      <c r="M143" s="127"/>
      <c r="N143" s="127"/>
      <c r="O143" s="127"/>
      <c r="P143" s="127"/>
    </row>
    <row r="144" spans="1:16" ht="15">
      <c r="A144" s="116">
        <f t="shared" ca="1" si="5"/>
        <v>28</v>
      </c>
      <c r="B144" s="168" t="str">
        <f ca="1">IFERROR(__xludf.DUMMYFUNCTION("""COMPUTED_VALUE"""),"ГБПОУ МО ""Колледж ""Подмосковье""")</f>
        <v>ГБПОУ МО "Колледж "Подмосковье"</v>
      </c>
      <c r="C144" s="120" t="str">
        <f ca="1">IFERROR(__xludf.DUMMYFUNCTION("""COMPUTED_VALUE"""),"43.02.13")</f>
        <v>43.02.13</v>
      </c>
      <c r="D144" s="171" t="str">
        <f ca="1">IFERROR(__xludf.DUMMYFUNCTION("""COMPUTED_VALUE"""),"Технология парикмахерского искусства")</f>
        <v>Технология парикмахерского искусства</v>
      </c>
      <c r="E144" s="122" t="str">
        <f ca="1">IF(C144&lt;&gt;"","4","")</f>
        <v>4</v>
      </c>
      <c r="F144" s="123" t="str">
        <f ca="1">IF(C144&lt;&gt;"",БД!$G$7,"")</f>
        <v>Инвалиды и дети-инвалиды (кроме учтенных в строке 03)</v>
      </c>
      <c r="G144" s="124">
        <v>1</v>
      </c>
      <c r="H144" s="125">
        <v>1</v>
      </c>
      <c r="I144" s="126">
        <v>1</v>
      </c>
      <c r="J144" s="126">
        <v>1</v>
      </c>
      <c r="K144" s="127"/>
      <c r="L144" s="127"/>
      <c r="M144" s="127"/>
      <c r="N144" s="127"/>
      <c r="O144" s="127"/>
      <c r="P144" s="127"/>
    </row>
    <row r="145" spans="1:16" thickBot="1">
      <c r="A145" s="135">
        <f t="shared" ca="1" si="5"/>
        <v>28</v>
      </c>
      <c r="B145" s="169" t="str">
        <f ca="1">IFERROR(__xludf.DUMMYFUNCTION("""COMPUTED_VALUE"""),"ГБПОУ МО ""Колледж ""Подмосковье""")</f>
        <v>ГБПОУ МО "Колледж "Подмосковье"</v>
      </c>
      <c r="C145" s="139" t="str">
        <f ca="1">IFERROR(__xludf.DUMMYFUNCTION("""COMPUTED_VALUE"""),"43.02.13")</f>
        <v>43.02.13</v>
      </c>
      <c r="D145" s="172" t="str">
        <f ca="1">IFERROR(__xludf.DUMMYFUNCTION("""COMPUTED_VALUE"""),"Технология парикмахерского искусства")</f>
        <v>Технология парикмахерского искусства</v>
      </c>
      <c r="E145" s="141" t="str">
        <f ca="1">IF(C145&lt;&gt;"","5","")</f>
        <v>5</v>
      </c>
      <c r="F145" s="142" t="str">
        <f ca="1">IF(C145&lt;&gt;"",БД!$G$8,"")</f>
        <v>Имеют договор о целевом обучении</v>
      </c>
      <c r="G145" s="143"/>
      <c r="H145" s="154"/>
      <c r="I145" s="145"/>
      <c r="J145" s="145"/>
      <c r="K145" s="145"/>
      <c r="L145" s="145"/>
      <c r="M145" s="145"/>
      <c r="N145" s="145"/>
      <c r="O145" s="145"/>
      <c r="P145" s="145"/>
    </row>
    <row r="146" spans="1:16" thickTop="1">
      <c r="A146" s="99">
        <f t="shared" ca="1" si="5"/>
        <v>29</v>
      </c>
      <c r="B146" s="167" t="str">
        <f ca="1">IFERROR(__xludf.DUMMYFUNCTION("""COMPUTED_VALUE"""),"ГБПОУ МО ""Колледж ""Подмосковье""")</f>
        <v>ГБПОУ МО "Колледж "Подмосковье"</v>
      </c>
      <c r="C146" s="103" t="str">
        <f ca="1">IFERROR(__xludf.DUMMYFUNCTION("""COMPUTED_VALUE"""),"43.02.14")</f>
        <v>43.02.14</v>
      </c>
      <c r="D146" s="170" t="str">
        <f ca="1">IFERROR(__xludf.DUMMYFUNCTION("""COMPUTED_VALUE"""),"Гостиничное дело")</f>
        <v>Гостиничное дело</v>
      </c>
      <c r="E146" s="105" t="str">
        <f ca="1">IF(C146&lt;&gt;"","1","")</f>
        <v>1</v>
      </c>
      <c r="F146" s="150" t="str">
        <f ca="1">IF(C146&lt;&gt;"",БД!$G$4,"")</f>
        <v>Всего (общая численность выпускников)</v>
      </c>
      <c r="G146" s="107">
        <v>25</v>
      </c>
      <c r="H146" s="108">
        <v>25</v>
      </c>
      <c r="I146" s="109">
        <v>25</v>
      </c>
      <c r="J146" s="109">
        <v>23</v>
      </c>
      <c r="K146" s="109"/>
      <c r="L146" s="110"/>
      <c r="M146" s="110"/>
      <c r="N146" s="110"/>
      <c r="O146" s="110"/>
      <c r="P146" s="110"/>
    </row>
    <row r="147" spans="1:16" ht="15">
      <c r="A147" s="116">
        <f t="shared" ca="1" si="5"/>
        <v>29</v>
      </c>
      <c r="B147" s="168" t="str">
        <f ca="1">IFERROR(__xludf.DUMMYFUNCTION("""COMPUTED_VALUE"""),"ГБПОУ МО ""Колледж ""Подмосковье""")</f>
        <v>ГБПОУ МО "Колледж "Подмосковье"</v>
      </c>
      <c r="C147" s="120" t="str">
        <f ca="1">IFERROR(__xludf.DUMMYFUNCTION("""COMPUTED_VALUE"""),"43.02.14")</f>
        <v>43.02.14</v>
      </c>
      <c r="D147" s="171" t="str">
        <f ca="1">IFERROR(__xludf.DUMMYFUNCTION("""COMPUTED_VALUE"""),"Гостиничное дело")</f>
        <v>Гостиничное дело</v>
      </c>
      <c r="E147" s="122" t="str">
        <f ca="1">IF(C147&lt;&gt;"","2","")</f>
        <v>2</v>
      </c>
      <c r="F147" s="151" t="str">
        <f ca="1">IF(C147&lt;&gt;"",БД!$G$5,"")</f>
        <v>из общей численности выпускников (из строки 01): лица с ОВЗ</v>
      </c>
      <c r="G147" s="133"/>
      <c r="H147" s="134"/>
      <c r="I147" s="127"/>
      <c r="J147" s="127"/>
      <c r="K147" s="127"/>
      <c r="L147" s="127"/>
      <c r="M147" s="127"/>
      <c r="N147" s="127"/>
      <c r="O147" s="127"/>
      <c r="P147" s="127"/>
    </row>
    <row r="148" spans="1:16" ht="15">
      <c r="A148" s="116">
        <f t="shared" ca="1" si="5"/>
        <v>29</v>
      </c>
      <c r="B148" s="168" t="str">
        <f ca="1">IFERROR(__xludf.DUMMYFUNCTION("""COMPUTED_VALUE"""),"ГБПОУ МО ""Колледж ""Подмосковье""")</f>
        <v>ГБПОУ МО "Колледж "Подмосковье"</v>
      </c>
      <c r="C148" s="120" t="str">
        <f ca="1">IFERROR(__xludf.DUMMYFUNCTION("""COMPUTED_VALUE"""),"43.02.14")</f>
        <v>43.02.14</v>
      </c>
      <c r="D148" s="171" t="str">
        <f ca="1">IFERROR(__xludf.DUMMYFUNCTION("""COMPUTED_VALUE"""),"Гостиничное дело")</f>
        <v>Гостиничное дело</v>
      </c>
      <c r="E148" s="122" t="str">
        <f ca="1">IF(C148&lt;&gt;"","3","")</f>
        <v>3</v>
      </c>
      <c r="F148" s="151" t="str">
        <f ca="1">IF(C148&lt;&gt;"",БД!$G$6,"")</f>
        <v>из числа лиц с ОВЗ (из строки 02): инвалиды и дети-инвалиды</v>
      </c>
      <c r="G148" s="133"/>
      <c r="H148" s="134"/>
      <c r="I148" s="127"/>
      <c r="J148" s="127"/>
      <c r="K148" s="127"/>
      <c r="L148" s="127"/>
      <c r="M148" s="127"/>
      <c r="N148" s="127"/>
      <c r="O148" s="127"/>
      <c r="P148" s="127"/>
    </row>
    <row r="149" spans="1:16" ht="15">
      <c r="A149" s="116">
        <f t="shared" ca="1" si="5"/>
        <v>29</v>
      </c>
      <c r="B149" s="168" t="str">
        <f ca="1">IFERROR(__xludf.DUMMYFUNCTION("""COMPUTED_VALUE"""),"ГБПОУ МО ""Колледж ""Подмосковье""")</f>
        <v>ГБПОУ МО "Колледж "Подмосковье"</v>
      </c>
      <c r="C149" s="120" t="str">
        <f ca="1">IFERROR(__xludf.DUMMYFUNCTION("""COMPUTED_VALUE"""),"43.02.14")</f>
        <v>43.02.14</v>
      </c>
      <c r="D149" s="171" t="str">
        <f ca="1">IFERROR(__xludf.DUMMYFUNCTION("""COMPUTED_VALUE"""),"Гостиничное дело")</f>
        <v>Гостиничное дело</v>
      </c>
      <c r="E149" s="122" t="str">
        <f ca="1">IF(C149&lt;&gt;"","4","")</f>
        <v>4</v>
      </c>
      <c r="F149" s="151" t="str">
        <f ca="1">IF(C149&lt;&gt;"",БД!$G$7,"")</f>
        <v>Инвалиды и дети-инвалиды (кроме учтенных в строке 03)</v>
      </c>
      <c r="G149" s="133"/>
      <c r="H149" s="134"/>
      <c r="I149" s="127"/>
      <c r="J149" s="127"/>
      <c r="K149" s="127"/>
      <c r="L149" s="127"/>
      <c r="M149" s="127"/>
      <c r="N149" s="127"/>
      <c r="O149" s="127"/>
      <c r="P149" s="127"/>
    </row>
    <row r="150" spans="1:16" thickBot="1">
      <c r="A150" s="135">
        <f t="shared" ca="1" si="5"/>
        <v>29</v>
      </c>
      <c r="B150" s="169" t="str">
        <f ca="1">IFERROR(__xludf.DUMMYFUNCTION("""COMPUTED_VALUE"""),"ГБПОУ МО ""Колледж ""Подмосковье""")</f>
        <v>ГБПОУ МО "Колледж "Подмосковье"</v>
      </c>
      <c r="C150" s="139" t="str">
        <f ca="1">IFERROR(__xludf.DUMMYFUNCTION("""COMPUTED_VALUE"""),"43.02.14")</f>
        <v>43.02.14</v>
      </c>
      <c r="D150" s="172" t="str">
        <f ca="1">IFERROR(__xludf.DUMMYFUNCTION("""COMPUTED_VALUE"""),"Гостиничное дело")</f>
        <v>Гостиничное дело</v>
      </c>
      <c r="E150" s="141" t="str">
        <f ca="1">IF(C150&lt;&gt;"","5","")</f>
        <v>5</v>
      </c>
      <c r="F150" s="152" t="str">
        <f ca="1">IF(C150&lt;&gt;"",БД!$G$8,"")</f>
        <v>Имеют договор о целевом обучении</v>
      </c>
      <c r="G150" s="153"/>
      <c r="H150" s="154"/>
      <c r="I150" s="145"/>
      <c r="J150" s="145"/>
      <c r="K150" s="145"/>
      <c r="L150" s="145"/>
      <c r="M150" s="145"/>
      <c r="N150" s="145"/>
      <c r="O150" s="145"/>
      <c r="P150" s="145"/>
    </row>
    <row r="151" spans="1:16" thickTop="1">
      <c r="A151" s="99">
        <f t="shared" ca="1" si="5"/>
        <v>30</v>
      </c>
      <c r="B151" s="167" t="str">
        <f ca="1">IFERROR(__xludf.DUMMYFUNCTION("""COMPUTED_VALUE"""),"ГБПОУ МО ""Колледж ""Подмосковье""")</f>
        <v>ГБПОУ МО "Колледж "Подмосковье"</v>
      </c>
      <c r="C151" s="103" t="str">
        <f ca="1">IFERROR(__xludf.DUMMYFUNCTION("""COMPUTED_VALUE"""),"43.02.15")</f>
        <v>43.02.15</v>
      </c>
      <c r="D151" s="170" t="str">
        <f ca="1">IFERROR(__xludf.DUMMYFUNCTION("""COMPUTED_VALUE"""),"Поварское и кондитерское дело")</f>
        <v>Поварское и кондитерское дело</v>
      </c>
      <c r="E151" s="105" t="str">
        <f ca="1">IF(C151&lt;&gt;"","1","")</f>
        <v>1</v>
      </c>
      <c r="F151" s="150" t="str">
        <f ca="1">IF(C151&lt;&gt;"",БД!$G$4,"")</f>
        <v>Всего (общая численность выпускников)</v>
      </c>
      <c r="G151" s="107">
        <v>46</v>
      </c>
      <c r="H151" s="108">
        <v>28</v>
      </c>
      <c r="I151" s="109">
        <v>28</v>
      </c>
      <c r="J151" s="109">
        <v>24</v>
      </c>
      <c r="K151" s="109"/>
      <c r="L151" s="110"/>
      <c r="M151" s="110"/>
      <c r="N151" s="109">
        <v>17</v>
      </c>
      <c r="O151" s="110"/>
      <c r="P151" s="109">
        <v>1</v>
      </c>
    </row>
    <row r="152" spans="1:16" ht="15">
      <c r="A152" s="116">
        <f t="shared" ca="1" si="5"/>
        <v>30</v>
      </c>
      <c r="B152" s="168" t="str">
        <f ca="1">IFERROR(__xludf.DUMMYFUNCTION("""COMPUTED_VALUE"""),"ГБПОУ МО ""Колледж ""Подмосковье""")</f>
        <v>ГБПОУ МО "Колледж "Подмосковье"</v>
      </c>
      <c r="C152" s="120" t="str">
        <f ca="1">IFERROR(__xludf.DUMMYFUNCTION("""COMPUTED_VALUE"""),"43.02.15")</f>
        <v>43.02.15</v>
      </c>
      <c r="D152" s="171" t="str">
        <f ca="1">IFERROR(__xludf.DUMMYFUNCTION("""COMPUTED_VALUE"""),"Поварское и кондитерское дело")</f>
        <v>Поварское и кондитерское дело</v>
      </c>
      <c r="E152" s="122" t="str">
        <f ca="1">IF(C152&lt;&gt;"","2","")</f>
        <v>2</v>
      </c>
      <c r="F152" s="151" t="str">
        <f ca="1">IF(C152&lt;&gt;"",БД!$G$5,"")</f>
        <v>из общей численности выпускников (из строки 01): лица с ОВЗ</v>
      </c>
      <c r="G152" s="133"/>
      <c r="H152" s="134"/>
      <c r="I152" s="127"/>
      <c r="J152" s="127"/>
      <c r="K152" s="127"/>
      <c r="L152" s="127"/>
      <c r="M152" s="126"/>
      <c r="N152" s="127"/>
      <c r="O152" s="127"/>
      <c r="P152" s="127"/>
    </row>
    <row r="153" spans="1:16" ht="15">
      <c r="A153" s="116">
        <f t="shared" ca="1" si="5"/>
        <v>30</v>
      </c>
      <c r="B153" s="168" t="str">
        <f ca="1">IFERROR(__xludf.DUMMYFUNCTION("""COMPUTED_VALUE"""),"ГБПОУ МО ""Колледж ""Подмосковье""")</f>
        <v>ГБПОУ МО "Колледж "Подмосковье"</v>
      </c>
      <c r="C153" s="120" t="str">
        <f ca="1">IFERROR(__xludf.DUMMYFUNCTION("""COMPUTED_VALUE"""),"43.02.15")</f>
        <v>43.02.15</v>
      </c>
      <c r="D153" s="171" t="str">
        <f ca="1">IFERROR(__xludf.DUMMYFUNCTION("""COMPUTED_VALUE"""),"Поварское и кондитерское дело")</f>
        <v>Поварское и кондитерское дело</v>
      </c>
      <c r="E153" s="122" t="str">
        <f ca="1">IF(C153&lt;&gt;"","3","")</f>
        <v>3</v>
      </c>
      <c r="F153" s="151" t="str">
        <f ca="1">IF(C153&lt;&gt;"",БД!$G$6,"")</f>
        <v>из числа лиц с ОВЗ (из строки 02): инвалиды и дети-инвалиды</v>
      </c>
      <c r="G153" s="133"/>
      <c r="H153" s="134"/>
      <c r="I153" s="127"/>
      <c r="J153" s="127"/>
      <c r="K153" s="127"/>
      <c r="L153" s="127"/>
      <c r="M153" s="127"/>
      <c r="N153" s="127"/>
      <c r="O153" s="127"/>
      <c r="P153" s="127"/>
    </row>
    <row r="154" spans="1:16" ht="15">
      <c r="A154" s="116">
        <f t="shared" ca="1" si="5"/>
        <v>30</v>
      </c>
      <c r="B154" s="168" t="str">
        <f ca="1">IFERROR(__xludf.DUMMYFUNCTION("""COMPUTED_VALUE"""),"ГБПОУ МО ""Колледж ""Подмосковье""")</f>
        <v>ГБПОУ МО "Колледж "Подмосковье"</v>
      </c>
      <c r="C154" s="120" t="str">
        <f ca="1">IFERROR(__xludf.DUMMYFUNCTION("""COMPUTED_VALUE"""),"43.02.15")</f>
        <v>43.02.15</v>
      </c>
      <c r="D154" s="171" t="str">
        <f ca="1">IFERROR(__xludf.DUMMYFUNCTION("""COMPUTED_VALUE"""),"Поварское и кондитерское дело")</f>
        <v>Поварское и кондитерское дело</v>
      </c>
      <c r="E154" s="122" t="str">
        <f ca="1">IF(C154&lt;&gt;"","4","")</f>
        <v>4</v>
      </c>
      <c r="F154" s="151" t="str">
        <f ca="1">IF(C154&lt;&gt;"",БД!$G$7,"")</f>
        <v>Инвалиды и дети-инвалиды (кроме учтенных в строке 03)</v>
      </c>
      <c r="G154" s="133"/>
      <c r="H154" s="134"/>
      <c r="I154" s="127"/>
      <c r="J154" s="127"/>
      <c r="K154" s="127"/>
      <c r="L154" s="127"/>
      <c r="M154" s="127"/>
      <c r="N154" s="127"/>
      <c r="O154" s="127"/>
      <c r="P154" s="127"/>
    </row>
    <row r="155" spans="1:16" thickBot="1">
      <c r="A155" s="135">
        <f t="shared" ca="1" si="5"/>
        <v>30</v>
      </c>
      <c r="B155" s="169" t="str">
        <f ca="1">IFERROR(__xludf.DUMMYFUNCTION("""COMPUTED_VALUE"""),"ГБПОУ МО ""Колледж ""Подмосковье""")</f>
        <v>ГБПОУ МО "Колледж "Подмосковье"</v>
      </c>
      <c r="C155" s="139" t="str">
        <f ca="1">IFERROR(__xludf.DUMMYFUNCTION("""COMPUTED_VALUE"""),"43.02.15")</f>
        <v>43.02.15</v>
      </c>
      <c r="D155" s="172" t="str">
        <f ca="1">IFERROR(__xludf.DUMMYFUNCTION("""COMPUTED_VALUE"""),"Поварское и кондитерское дело")</f>
        <v>Поварское и кондитерское дело</v>
      </c>
      <c r="E155" s="141" t="str">
        <f ca="1">IF(C155&lt;&gt;"","5","")</f>
        <v>5</v>
      </c>
      <c r="F155" s="152" t="str">
        <f ca="1">IF(C155&lt;&gt;"",БД!$G$8,"")</f>
        <v>Имеют договор о целевом обучении</v>
      </c>
      <c r="G155" s="153"/>
      <c r="H155" s="154"/>
      <c r="I155" s="145"/>
      <c r="J155" s="145"/>
      <c r="K155" s="145"/>
      <c r="L155" s="145"/>
      <c r="M155" s="145"/>
      <c r="N155" s="145"/>
      <c r="O155" s="145"/>
      <c r="P155" s="145"/>
    </row>
    <row r="156" spans="1:16" thickTop="1">
      <c r="A156" s="99">
        <f t="shared" ca="1" si="5"/>
        <v>31</v>
      </c>
      <c r="B156" s="167" t="str">
        <f ca="1">IFERROR(__xludf.DUMMYFUNCTION("""COMPUTED_VALUE"""),"ГБПОУ МО ""Колледж ""Подмосковье""")</f>
        <v>ГБПОУ МО "Колледж "Подмосковье"</v>
      </c>
      <c r="C156" s="103" t="str">
        <f ca="1">IFERROR(__xludf.DUMMYFUNCTION("""COMPUTED_VALUE"""),"46.02.01")</f>
        <v>46.02.01</v>
      </c>
      <c r="D156" s="170" t="str">
        <f ca="1">IFERROR(__xludf.DUMMYFUNCTION("""COMPUTED_VALUE"""),"Документационное обеспечение управления и архивоведение")</f>
        <v>Документационное обеспечение управления и архивоведение</v>
      </c>
      <c r="E156" s="105" t="str">
        <f ca="1">IF(C156&lt;&gt;"","1","")</f>
        <v>1</v>
      </c>
      <c r="F156" s="106" t="str">
        <f ca="1">IF(C156&lt;&gt;"",БД!$G$4,"")</f>
        <v>Всего (общая численность выпускников)</v>
      </c>
      <c r="G156" s="107">
        <v>26</v>
      </c>
      <c r="H156" s="108">
        <v>24</v>
      </c>
      <c r="I156" s="109">
        <v>24</v>
      </c>
      <c r="J156" s="109">
        <v>20</v>
      </c>
      <c r="K156" s="109"/>
      <c r="L156" s="110"/>
      <c r="M156" s="110"/>
      <c r="N156" s="110"/>
      <c r="O156" s="110"/>
      <c r="P156" s="109">
        <v>2</v>
      </c>
    </row>
    <row r="157" spans="1:16" ht="15">
      <c r="A157" s="116">
        <f t="shared" ca="1" si="5"/>
        <v>31</v>
      </c>
      <c r="B157" s="168" t="str">
        <f ca="1">IFERROR(__xludf.DUMMYFUNCTION("""COMPUTED_VALUE"""),"ГБПОУ МО ""Колледж ""Подмосковье""")</f>
        <v>ГБПОУ МО "Колледж "Подмосковье"</v>
      </c>
      <c r="C157" s="120" t="str">
        <f ca="1">IFERROR(__xludf.DUMMYFUNCTION("""COMPUTED_VALUE"""),"46.02.01")</f>
        <v>46.02.01</v>
      </c>
      <c r="D157" s="171" t="str">
        <f ca="1">IFERROR(__xludf.DUMMYFUNCTION("""COMPUTED_VALUE"""),"Документационное обеспечение управления и архивоведение")</f>
        <v>Документационное обеспечение управления и архивоведение</v>
      </c>
      <c r="E157" s="122" t="str">
        <f ca="1">IF(C157&lt;&gt;"","2","")</f>
        <v>2</v>
      </c>
      <c r="F157" s="123" t="str">
        <f ca="1">IF(C157&lt;&gt;"",БД!$G$5,"")</f>
        <v>из общей численности выпускников (из строки 01): лица с ОВЗ</v>
      </c>
      <c r="G157" s="133"/>
      <c r="H157" s="125"/>
      <c r="I157" s="127"/>
      <c r="J157" s="127"/>
      <c r="K157" s="127"/>
      <c r="L157" s="127"/>
      <c r="M157" s="127"/>
      <c r="N157" s="127"/>
      <c r="O157" s="127"/>
      <c r="P157" s="127"/>
    </row>
    <row r="158" spans="1:16" ht="15">
      <c r="A158" s="116">
        <f t="shared" ca="1" si="5"/>
        <v>31</v>
      </c>
      <c r="B158" s="168" t="str">
        <f ca="1">IFERROR(__xludf.DUMMYFUNCTION("""COMPUTED_VALUE"""),"ГБПОУ МО ""Колледж ""Подмосковье""")</f>
        <v>ГБПОУ МО "Колледж "Подмосковье"</v>
      </c>
      <c r="C158" s="120" t="str">
        <f ca="1">IFERROR(__xludf.DUMMYFUNCTION("""COMPUTED_VALUE"""),"46.02.01")</f>
        <v>46.02.01</v>
      </c>
      <c r="D158" s="171" t="str">
        <f ca="1">IFERROR(__xludf.DUMMYFUNCTION("""COMPUTED_VALUE"""),"Документационное обеспечение управления и архивоведение")</f>
        <v>Документационное обеспечение управления и архивоведение</v>
      </c>
      <c r="E158" s="122" t="str">
        <f ca="1">IF(C158&lt;&gt;"","3","")</f>
        <v>3</v>
      </c>
      <c r="F158" s="123" t="str">
        <f ca="1">IF(C158&lt;&gt;"",БД!$G$6,"")</f>
        <v>из числа лиц с ОВЗ (из строки 02): инвалиды и дети-инвалиды</v>
      </c>
      <c r="G158" s="133"/>
      <c r="H158" s="134"/>
      <c r="I158" s="127"/>
      <c r="J158" s="127"/>
      <c r="K158" s="127"/>
      <c r="L158" s="127"/>
      <c r="M158" s="127"/>
      <c r="N158" s="127"/>
      <c r="O158" s="127"/>
      <c r="P158" s="127"/>
    </row>
    <row r="159" spans="1:16" ht="15">
      <c r="A159" s="116">
        <f t="shared" ca="1" si="5"/>
        <v>31</v>
      </c>
      <c r="B159" s="168" t="str">
        <f ca="1">IFERROR(__xludf.DUMMYFUNCTION("""COMPUTED_VALUE"""),"ГБПОУ МО ""Колледж ""Подмосковье""")</f>
        <v>ГБПОУ МО "Колледж "Подмосковье"</v>
      </c>
      <c r="C159" s="120" t="str">
        <f ca="1">IFERROR(__xludf.DUMMYFUNCTION("""COMPUTED_VALUE"""),"46.02.01")</f>
        <v>46.02.01</v>
      </c>
      <c r="D159" s="171" t="str">
        <f ca="1">IFERROR(__xludf.DUMMYFUNCTION("""COMPUTED_VALUE"""),"Документационное обеспечение управления и архивоведение")</f>
        <v>Документационное обеспечение управления и архивоведение</v>
      </c>
      <c r="E159" s="122" t="str">
        <f ca="1">IF(C159&lt;&gt;"","4","")</f>
        <v>4</v>
      </c>
      <c r="F159" s="123" t="str">
        <f ca="1">IF(C159&lt;&gt;"",БД!$G$7,"")</f>
        <v>Инвалиды и дети-инвалиды (кроме учтенных в строке 03)</v>
      </c>
      <c r="G159" s="124"/>
      <c r="H159" s="134"/>
      <c r="I159" s="127"/>
      <c r="J159" s="127"/>
      <c r="K159" s="127"/>
      <c r="L159" s="127"/>
      <c r="M159" s="127"/>
      <c r="N159" s="127"/>
      <c r="O159" s="127"/>
      <c r="P159" s="127"/>
    </row>
    <row r="160" spans="1:16" thickBot="1">
      <c r="A160" s="135">
        <f t="shared" ca="1" si="5"/>
        <v>31</v>
      </c>
      <c r="B160" s="169" t="str">
        <f ca="1">IFERROR(__xludf.DUMMYFUNCTION("""COMPUTED_VALUE"""),"ГБПОУ МО ""Колледж ""Подмосковье""")</f>
        <v>ГБПОУ МО "Колледж "Подмосковье"</v>
      </c>
      <c r="C160" s="139" t="str">
        <f ca="1">IFERROR(__xludf.DUMMYFUNCTION("""COMPUTED_VALUE"""),"46.02.01")</f>
        <v>46.02.01</v>
      </c>
      <c r="D160" s="172" t="str">
        <f ca="1">IFERROR(__xludf.DUMMYFUNCTION("""COMPUTED_VALUE"""),"Документационное обеспечение управления и архивоведение")</f>
        <v>Документационное обеспечение управления и архивоведение</v>
      </c>
      <c r="E160" s="141" t="str">
        <f ca="1">IF(C160&lt;&gt;"","5","")</f>
        <v>5</v>
      </c>
      <c r="F160" s="142" t="str">
        <f ca="1">IF(C160&lt;&gt;"",БД!$G$8,"")</f>
        <v>Имеют договор о целевом обучении</v>
      </c>
      <c r="G160" s="143"/>
      <c r="H160" s="154"/>
      <c r="I160" s="145"/>
      <c r="J160" s="145"/>
      <c r="K160" s="145"/>
      <c r="L160" s="145"/>
      <c r="M160" s="145"/>
      <c r="N160" s="145"/>
      <c r="O160" s="145"/>
      <c r="P160" s="145"/>
    </row>
    <row r="161" spans="1:16" thickTop="1">
      <c r="A161" s="99">
        <f t="shared" ca="1" si="5"/>
        <v>32</v>
      </c>
      <c r="B161" s="167" t="str">
        <f ca="1">IFERROR(__xludf.DUMMYFUNCTION("""COMPUTED_VALUE"""),"ГБПОУ МО ""Колледж ""Подмосковье""")</f>
        <v>ГБПОУ МО "Колледж "Подмосковье"</v>
      </c>
      <c r="C161" s="103" t="str">
        <f ca="1">IFERROR(__xludf.DUMMYFUNCTION("""COMPUTED_VALUE"""),"20.02.02")</f>
        <v>20.02.02</v>
      </c>
      <c r="D161" s="170" t="str">
        <f ca="1">IFERROR(__xludf.DUMMYFUNCTION("""COMPUTED_VALUE"""),"Защита в чрезвычайных ситуациях")</f>
        <v>Защита в чрезвычайных ситуациях</v>
      </c>
      <c r="E161" s="105" t="str">
        <f ca="1">IF(C161&lt;&gt;"","1","")</f>
        <v>1</v>
      </c>
      <c r="F161" s="150" t="str">
        <f ca="1">IF(C161&lt;&gt;"",БД!$G$4,"")</f>
        <v>Всего (общая численность выпускников)</v>
      </c>
      <c r="G161" s="107">
        <v>25</v>
      </c>
      <c r="H161" s="108"/>
      <c r="I161" s="109"/>
      <c r="J161" s="109"/>
      <c r="K161" s="109"/>
      <c r="L161" s="110"/>
      <c r="M161" s="110"/>
      <c r="N161" s="109">
        <v>25</v>
      </c>
      <c r="O161" s="110"/>
      <c r="P161" s="110"/>
    </row>
    <row r="162" spans="1:16" ht="15">
      <c r="A162" s="116">
        <f t="shared" ca="1" si="5"/>
        <v>32</v>
      </c>
      <c r="B162" s="168" t="str">
        <f ca="1">IFERROR(__xludf.DUMMYFUNCTION("""COMPUTED_VALUE"""),"ГБПОУ МО ""Колледж ""Подмосковье""")</f>
        <v>ГБПОУ МО "Колледж "Подмосковье"</v>
      </c>
      <c r="C162" s="120" t="str">
        <f ca="1">IFERROR(__xludf.DUMMYFUNCTION("""COMPUTED_VALUE"""),"20.02.02")</f>
        <v>20.02.02</v>
      </c>
      <c r="D162" s="171" t="str">
        <f ca="1">IFERROR(__xludf.DUMMYFUNCTION("""COMPUTED_VALUE"""),"Защита в чрезвычайных ситуациях")</f>
        <v>Защита в чрезвычайных ситуациях</v>
      </c>
      <c r="E162" s="122" t="str">
        <f ca="1">IF(C162&lt;&gt;"","2","")</f>
        <v>2</v>
      </c>
      <c r="F162" s="151" t="str">
        <f ca="1">IF(C162&lt;&gt;"",БД!$G$5,"")</f>
        <v>из общей численности выпускников (из строки 01): лица с ОВЗ</v>
      </c>
      <c r="G162" s="133"/>
      <c r="H162" s="134"/>
      <c r="I162" s="127"/>
      <c r="J162" s="127"/>
      <c r="K162" s="127"/>
      <c r="L162" s="127"/>
      <c r="M162" s="127"/>
      <c r="N162" s="127"/>
      <c r="O162" s="127"/>
      <c r="P162" s="127"/>
    </row>
    <row r="163" spans="1:16" ht="15">
      <c r="A163" s="116">
        <f t="shared" ca="1" si="5"/>
        <v>32</v>
      </c>
      <c r="B163" s="168" t="str">
        <f ca="1">IFERROR(__xludf.DUMMYFUNCTION("""COMPUTED_VALUE"""),"ГБПОУ МО ""Колледж ""Подмосковье""")</f>
        <v>ГБПОУ МО "Колледж "Подмосковье"</v>
      </c>
      <c r="C163" s="120" t="str">
        <f ca="1">IFERROR(__xludf.DUMMYFUNCTION("""COMPUTED_VALUE"""),"20.02.02")</f>
        <v>20.02.02</v>
      </c>
      <c r="D163" s="171" t="str">
        <f ca="1">IFERROR(__xludf.DUMMYFUNCTION("""COMPUTED_VALUE"""),"Защита в чрезвычайных ситуациях")</f>
        <v>Защита в чрезвычайных ситуациях</v>
      </c>
      <c r="E163" s="122" t="str">
        <f ca="1">IF(C163&lt;&gt;"","3","")</f>
        <v>3</v>
      </c>
      <c r="F163" s="151" t="str">
        <f ca="1">IF(C163&lt;&gt;"",БД!$G$6,"")</f>
        <v>из числа лиц с ОВЗ (из строки 02): инвалиды и дети-инвалиды</v>
      </c>
      <c r="G163" s="133"/>
      <c r="H163" s="134"/>
      <c r="I163" s="127"/>
      <c r="J163" s="127"/>
      <c r="K163" s="127"/>
      <c r="L163" s="127"/>
      <c r="M163" s="127"/>
      <c r="N163" s="127"/>
      <c r="O163" s="127"/>
      <c r="P163" s="127"/>
    </row>
    <row r="164" spans="1:16" ht="15">
      <c r="A164" s="116">
        <f t="shared" ca="1" si="5"/>
        <v>32</v>
      </c>
      <c r="B164" s="168" t="str">
        <f ca="1">IFERROR(__xludf.DUMMYFUNCTION("""COMPUTED_VALUE"""),"ГБПОУ МО ""Колледж ""Подмосковье""")</f>
        <v>ГБПОУ МО "Колледж "Подмосковье"</v>
      </c>
      <c r="C164" s="120" t="str">
        <f ca="1">IFERROR(__xludf.DUMMYFUNCTION("""COMPUTED_VALUE"""),"20.02.02")</f>
        <v>20.02.02</v>
      </c>
      <c r="D164" s="171" t="str">
        <f ca="1">IFERROR(__xludf.DUMMYFUNCTION("""COMPUTED_VALUE"""),"Защита в чрезвычайных ситуациях")</f>
        <v>Защита в чрезвычайных ситуациях</v>
      </c>
      <c r="E164" s="122" t="str">
        <f ca="1">IF(C164&lt;&gt;"","4","")</f>
        <v>4</v>
      </c>
      <c r="F164" s="151" t="str">
        <f ca="1">IF(C164&lt;&gt;"",БД!$G$7,"")</f>
        <v>Инвалиды и дети-инвалиды (кроме учтенных в строке 03)</v>
      </c>
      <c r="G164" s="133"/>
      <c r="H164" s="134"/>
      <c r="I164" s="127"/>
      <c r="J164" s="127"/>
      <c r="K164" s="127"/>
      <c r="L164" s="127"/>
      <c r="M164" s="127"/>
      <c r="N164" s="127"/>
      <c r="O164" s="127"/>
      <c r="P164" s="127"/>
    </row>
    <row r="165" spans="1:16" thickBot="1">
      <c r="A165" s="135">
        <f t="shared" ca="1" si="5"/>
        <v>32</v>
      </c>
      <c r="B165" s="169" t="str">
        <f ca="1">IFERROR(__xludf.DUMMYFUNCTION("""COMPUTED_VALUE"""),"ГБПОУ МО ""Колледж ""Подмосковье""")</f>
        <v>ГБПОУ МО "Колледж "Подмосковье"</v>
      </c>
      <c r="C165" s="139" t="str">
        <f ca="1">IFERROR(__xludf.DUMMYFUNCTION("""COMPUTED_VALUE"""),"20.02.02")</f>
        <v>20.02.02</v>
      </c>
      <c r="D165" s="172" t="str">
        <f ca="1">IFERROR(__xludf.DUMMYFUNCTION("""COMPUTED_VALUE"""),"Защита в чрезвычайных ситуациях")</f>
        <v>Защита в чрезвычайных ситуациях</v>
      </c>
      <c r="E165" s="141" t="str">
        <f ca="1">IF(C165&lt;&gt;"","5","")</f>
        <v>5</v>
      </c>
      <c r="F165" s="152" t="str">
        <f ca="1">IF(C165&lt;&gt;"",БД!$G$8,"")</f>
        <v>Имеют договор о целевом обучении</v>
      </c>
      <c r="G165" s="153"/>
      <c r="H165" s="154"/>
      <c r="I165" s="145"/>
      <c r="J165" s="145"/>
      <c r="K165" s="145"/>
      <c r="L165" s="145"/>
      <c r="M165" s="145"/>
      <c r="N165" s="145"/>
      <c r="O165" s="145"/>
      <c r="P165" s="145"/>
    </row>
    <row r="166" spans="1:16" ht="15.75" customHeight="1" thickTop="1"/>
  </sheetData>
  <mergeCells count="10">
    <mergeCell ref="A1:A3"/>
    <mergeCell ref="B1:B3"/>
    <mergeCell ref="H1:P1"/>
    <mergeCell ref="H2:M2"/>
    <mergeCell ref="N2:P2"/>
    <mergeCell ref="C1:C3"/>
    <mergeCell ref="D1:D3"/>
    <mergeCell ref="E1:E3"/>
    <mergeCell ref="F1:F3"/>
    <mergeCell ref="G1:G3"/>
  </mergeCells>
  <conditionalFormatting sqref="G6:P165">
    <cfRule type="expression" dxfId="122" priority="4">
      <formula>NOT($E6="")</formula>
    </cfRule>
  </conditionalFormatting>
  <conditionalFormatting sqref="A6:P165">
    <cfRule type="expression" dxfId="121" priority="5">
      <formula>AND(ISEVEN($A6),$A6&lt;&gt;"")</formula>
    </cfRule>
  </conditionalFormatting>
  <conditionalFormatting sqref="G5:P5">
    <cfRule type="expression" dxfId="120" priority="7">
      <formula>#REF!&gt;0</formula>
    </cfRule>
  </conditionalFormatting>
  <dataValidations count="1">
    <dataValidation type="decimal" allowBlank="1" showDropDown="1" showErrorMessage="1" sqref="G6:P165">
      <formula1>0</formula1>
      <formula2>100000</formula2>
    </dataValidation>
  </dataValidations>
  <pageMargins left="0.7" right="0.7" top="0.75" bottom="0.75" header="0.3" footer="0.3"/>
  <pageSetup paperSize="9" scale="2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29</vt:i4>
      </vt:variant>
    </vt:vector>
  </HeadingPairs>
  <TitlesOfParts>
    <vt:vector size="29" baseType="lpstr">
      <vt:lpstr>БД</vt:lpstr>
      <vt:lpstr>Июнь 2022</vt:lpstr>
      <vt:lpstr>Июль 2022</vt:lpstr>
      <vt:lpstr>Август 2022</vt:lpstr>
      <vt:lpstr>Сентябрь 2022</vt:lpstr>
      <vt:lpstr>Октябрь 2022</vt:lpstr>
      <vt:lpstr>Ноябрь 2022</vt:lpstr>
      <vt:lpstr>Декабрь 2022</vt:lpstr>
      <vt:lpstr>Январь 2023</vt:lpstr>
      <vt:lpstr>Февраль 2023</vt:lpstr>
      <vt:lpstr>Март 2023</vt:lpstr>
      <vt:lpstr>Апрель 2023</vt:lpstr>
      <vt:lpstr>Май 2023</vt:lpstr>
      <vt:lpstr>Июнь 2023</vt:lpstr>
      <vt:lpstr>Июль 2023</vt:lpstr>
      <vt:lpstr>Август 2023</vt:lpstr>
      <vt:lpstr>Сентябрь 2023</vt:lpstr>
      <vt:lpstr>Октябрь 2023</vt:lpstr>
      <vt:lpstr>Ноябрь 2023</vt:lpstr>
      <vt:lpstr>Декабрь 2023</vt:lpstr>
      <vt:lpstr>Январь 2024</vt:lpstr>
      <vt:lpstr>Февраль 2024</vt:lpstr>
      <vt:lpstr>Март 2024</vt:lpstr>
      <vt:lpstr>Апрель 2024</vt:lpstr>
      <vt:lpstr>Май 2024</vt:lpstr>
      <vt:lpstr>Июнь 2024</vt:lpstr>
      <vt:lpstr>Июль 2024</vt:lpstr>
      <vt:lpstr>Август 2024</vt:lpstr>
      <vt:lpstr>Сентябрь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УчебныйСекретарь</dc:creator>
  <cp:lastModifiedBy>User</cp:lastModifiedBy>
  <dcterms:created xsi:type="dcterms:W3CDTF">2023-02-01T05:54:15Z</dcterms:created>
  <dcterms:modified xsi:type="dcterms:W3CDTF">2023-02-02T07:00:03Z</dcterms:modified>
</cp:coreProperties>
</file>